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PRIHODA'!$A$1:$H$52</definedName>
  </definedNames>
  <calcPr fullCalcOnLoad="1"/>
</workbook>
</file>

<file path=xl/sharedStrings.xml><?xml version="1.0" encoding="utf-8"?>
<sst xmlns="http://schemas.openxmlformats.org/spreadsheetml/2006/main" count="159" uniqueCount="76">
  <si>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</si>
  <si>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</si>
  <si>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</si>
  <si>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</si>
  <si>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</si>
  <si>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</si>
  <si>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</si>
  <si>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</si>
  <si>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</si>
  <si>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</si>
  <si>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</si>
  <si>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</si>
  <si>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</si>
  <si>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</si>
  <si>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</si>
  <si>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</si>
  <si>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</si>
  <si>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</si>
  <si>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</si>
  <si>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</si>
  <si>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</si>
  <si>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</si>
  <si>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</si>
  <si>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</si>
  <si>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</si>
  <si>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</si>
  <si>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</si>
  <si>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</si>
  <si>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</si>
  <si>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</si>
  <si>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</si>
  <si>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</si>
  <si>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</si>
  <si>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</si>
  <si>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</si>
  <si>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</si>
  <si>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</si>
  <si>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</si>
  <si>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</si>
  <si>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</si>
  <si>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</si>
  <si>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</si>
  <si>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</si>
  <si>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</si>
  <si>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</si>
  <si>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</si>
  <si>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</si>
  <si>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</si>
  <si>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</si>
  <si>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</si>
  <si>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</si>
  <si>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</si>
  <si>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</si>
  <si>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</si>
  <si>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</si>
  <si>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</si>
  <si>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</si>
  <si>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</si>
  <si>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</si>
  <si>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</si>
  <si>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</si>
  <si>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</si>
  <si>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</si>
  <si>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</si>
  <si>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</si>
  <si>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</si>
  <si>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</si>
  <si>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Naknade troškova osobama izvan RO</t>
  </si>
  <si>
    <t>Ostali nespomenuti rashodi poslovanja</t>
  </si>
  <si>
    <t>Knjige i umjetnička djela</t>
  </si>
  <si>
    <t>Postrojenja i oprema</t>
  </si>
  <si>
    <t>Rashodi za nabavu nefinan.imovine</t>
  </si>
  <si>
    <t>Rashodi za nabavu neproizv.dugotrajen imovine</t>
  </si>
  <si>
    <t>Naknade građanima i kućanstvima</t>
  </si>
  <si>
    <t>Dodatna ulaganja na građ.objektima</t>
  </si>
  <si>
    <t>Ostale naknade građanima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</si>
</sst>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1" fontId="21" fillId="0" borderId="54" xfId="0" applyNumberFormat="1" applyFont="1" applyBorder="1" applyAlignment="1">
      <alignment horizontal="left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/>
    </xf>
    <xf numFmtId="3" fontId="21" fillId="0" borderId="56" xfId="0" applyNumberFormat="1" applyFont="1" applyBorder="1" applyAlignment="1">
      <alignment horizont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35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67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678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9" sqref="H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0"/>
      <c r="B2" s="140"/>
      <c r="C2" s="140"/>
      <c r="D2" s="140"/>
      <c r="E2" s="140"/>
      <c r="F2" s="140"/>
      <c r="G2" s="140"/>
      <c r="H2" s="140"/>
    </row>
    <row r="3" spans="1:8" ht="48" customHeight="1">
      <c r="A3" s="141" t="s">
        <v>51</v>
      </c>
      <c r="B3" s="141"/>
      <c r="C3" s="141"/>
      <c r="D3" s="141"/>
      <c r="E3" s="141"/>
      <c r="F3" s="141"/>
      <c r="G3" s="141"/>
      <c r="H3" s="141"/>
    </row>
    <row r="4" spans="1:8" s="48" customFormat="1" ht="26.25" customHeight="1">
      <c r="A4" s="141" t="s">
        <v>34</v>
      </c>
      <c r="B4" s="141"/>
      <c r="C4" s="141"/>
      <c r="D4" s="141"/>
      <c r="E4" s="141"/>
      <c r="F4" s="141"/>
      <c r="G4" s="142"/>
      <c r="H4" s="142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43" t="s">
        <v>36</v>
      </c>
      <c r="B7" s="144"/>
      <c r="C7" s="144"/>
      <c r="D7" s="144"/>
      <c r="E7" s="145"/>
      <c r="F7" s="71">
        <f>+F8+F9</f>
        <v>17039325</v>
      </c>
      <c r="G7" s="71">
        <f>G8+G9</f>
        <v>17438479</v>
      </c>
      <c r="H7" s="71">
        <f>+H8+H9</f>
        <v>17233579</v>
      </c>
      <c r="I7" s="69"/>
    </row>
    <row r="8" spans="1:8" ht="22.5" customHeight="1">
      <c r="A8" s="146" t="s">
        <v>0</v>
      </c>
      <c r="B8" s="147"/>
      <c r="C8" s="147"/>
      <c r="D8" s="147"/>
      <c r="E8" s="148"/>
      <c r="F8" s="74">
        <v>17039325</v>
      </c>
      <c r="G8" s="74">
        <v>17438479</v>
      </c>
      <c r="H8" s="74">
        <v>17233579</v>
      </c>
    </row>
    <row r="9" spans="1:8" ht="22.5" customHeight="1">
      <c r="A9" s="149" t="s">
        <v>38</v>
      </c>
      <c r="B9" s="148"/>
      <c r="C9" s="148"/>
      <c r="D9" s="148"/>
      <c r="E9" s="148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16649232</v>
      </c>
      <c r="G10" s="71">
        <f>+G11+G12</f>
        <v>17677078</v>
      </c>
      <c r="H10" s="71">
        <f>+H11+H12</f>
        <v>17233579</v>
      </c>
    </row>
    <row r="11" spans="1:10" ht="22.5" customHeight="1">
      <c r="A11" s="150" t="s">
        <v>1</v>
      </c>
      <c r="B11" s="147"/>
      <c r="C11" s="147"/>
      <c r="D11" s="147"/>
      <c r="E11" s="151"/>
      <c r="F11" s="74">
        <v>15627438</v>
      </c>
      <c r="G11" s="74">
        <f>16291479+1094800</f>
        <v>17386279</v>
      </c>
      <c r="H11" s="59">
        <f>16000680+642100</f>
        <v>16642780</v>
      </c>
      <c r="I11" s="38"/>
      <c r="J11" s="38"/>
    </row>
    <row r="12" spans="1:10" ht="22.5" customHeight="1">
      <c r="A12" s="152" t="s">
        <v>42</v>
      </c>
      <c r="B12" s="148"/>
      <c r="C12" s="148"/>
      <c r="D12" s="148"/>
      <c r="E12" s="148"/>
      <c r="F12" s="58">
        <v>1021794</v>
      </c>
      <c r="G12" s="58">
        <v>290799</v>
      </c>
      <c r="H12" s="59">
        <v>590799</v>
      </c>
      <c r="I12" s="38"/>
      <c r="J12" s="38"/>
    </row>
    <row r="13" spans="1:10" ht="22.5" customHeight="1">
      <c r="A13" s="153" t="s">
        <v>2</v>
      </c>
      <c r="B13" s="144"/>
      <c r="C13" s="144"/>
      <c r="D13" s="144"/>
      <c r="E13" s="144"/>
      <c r="F13" s="72">
        <f>+F7-F10</f>
        <v>390093</v>
      </c>
      <c r="G13" s="72">
        <f>+G7-G10</f>
        <v>-238599</v>
      </c>
      <c r="H13" s="72">
        <f>+H7-H10</f>
        <v>0</v>
      </c>
      <c r="J13" s="38"/>
    </row>
    <row r="14" spans="1:8" ht="25.5" customHeight="1">
      <c r="A14" s="141"/>
      <c r="B14" s="154"/>
      <c r="C14" s="154"/>
      <c r="D14" s="154"/>
      <c r="E14" s="154"/>
      <c r="F14" s="155"/>
      <c r="G14" s="155"/>
      <c r="H14" s="155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56" t="s">
        <v>43</v>
      </c>
      <c r="B16" s="157"/>
      <c r="C16" s="157"/>
      <c r="D16" s="157"/>
      <c r="E16" s="158"/>
      <c r="F16" s="75"/>
      <c r="G16" s="75"/>
      <c r="H16" s="76"/>
      <c r="J16" s="38"/>
    </row>
    <row r="17" spans="1:10" ht="34.5" customHeight="1">
      <c r="A17" s="159" t="s">
        <v>44</v>
      </c>
      <c r="B17" s="160"/>
      <c r="C17" s="160"/>
      <c r="D17" s="160"/>
      <c r="E17" s="161"/>
      <c r="F17" s="77">
        <v>24502</v>
      </c>
      <c r="G17" s="77"/>
      <c r="H17" s="72"/>
      <c r="J17" s="38"/>
    </row>
    <row r="18" spans="1:10" s="43" customFormat="1" ht="25.5" customHeight="1">
      <c r="A18" s="164"/>
      <c r="B18" s="154"/>
      <c r="C18" s="154"/>
      <c r="D18" s="154"/>
      <c r="E18" s="154"/>
      <c r="F18" s="155"/>
      <c r="G18" s="155"/>
      <c r="H18" s="155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46" t="s">
        <v>3</v>
      </c>
      <c r="B20" s="147"/>
      <c r="C20" s="147"/>
      <c r="D20" s="147"/>
      <c r="E20" s="147"/>
      <c r="F20" s="58"/>
      <c r="G20" s="58"/>
      <c r="H20" s="58"/>
      <c r="J20" s="78"/>
    </row>
    <row r="21" spans="1:8" s="43" customFormat="1" ht="33.75" customHeight="1">
      <c r="A21" s="146" t="s">
        <v>4</v>
      </c>
      <c r="B21" s="147"/>
      <c r="C21" s="147"/>
      <c r="D21" s="147"/>
      <c r="E21" s="147"/>
      <c r="F21" s="58"/>
      <c r="G21" s="58"/>
      <c r="H21" s="58"/>
    </row>
    <row r="22" spans="1:11" s="43" customFormat="1" ht="22.5" customHeight="1">
      <c r="A22" s="153" t="s">
        <v>5</v>
      </c>
      <c r="B22" s="144"/>
      <c r="C22" s="144"/>
      <c r="D22" s="144"/>
      <c r="E22" s="144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4"/>
      <c r="B23" s="154"/>
      <c r="C23" s="154"/>
      <c r="D23" s="154"/>
      <c r="E23" s="154"/>
      <c r="F23" s="155"/>
      <c r="G23" s="155"/>
      <c r="H23" s="155"/>
    </row>
    <row r="24" spans="1:8" s="43" customFormat="1" ht="22.5" customHeight="1">
      <c r="A24" s="150" t="s">
        <v>6</v>
      </c>
      <c r="B24" s="147"/>
      <c r="C24" s="147"/>
      <c r="D24" s="147"/>
      <c r="E24" s="147"/>
      <c r="F24" s="58" t="str">
        <f>IF((F13+F17+F22)&lt;&gt;0,"NESLAGANJE ZBROJA",(F13+F17+F22))</f>
        <v>NESLAGANJE ZBROJA</v>
      </c>
      <c r="G24" s="58" t="str">
        <f>IF((G13+G17+G22)&lt;&gt;0,"NESLAGANJE ZBROJA",(G13+G17+G22))</f>
        <v>NESLAGANJE ZBROJA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2" t="s">
        <v>45</v>
      </c>
      <c r="B26" s="163"/>
      <c r="C26" s="163"/>
      <c r="D26" s="163"/>
      <c r="E26" s="163"/>
      <c r="F26" s="163"/>
      <c r="G26" s="163"/>
      <c r="H26" s="163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="120" zoomScaleSheetLayoutView="120" zoomScalePageLayoutView="0" workbookViewId="0" topLeftCell="A31">
      <selection activeCell="B47" sqref="B4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8" t="s">
        <v>40</v>
      </c>
      <c r="C3" s="169"/>
      <c r="D3" s="169"/>
      <c r="E3" s="169"/>
      <c r="F3" s="169"/>
      <c r="G3" s="169"/>
      <c r="H3" s="170"/>
    </row>
    <row r="4" spans="1:8" s="1" customFormat="1" ht="90" thickBot="1">
      <c r="A4" s="66" t="s">
        <v>62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3">
        <v>633</v>
      </c>
      <c r="B5" s="104"/>
      <c r="C5" s="105"/>
      <c r="D5" s="106"/>
      <c r="E5" s="107"/>
      <c r="F5" s="107"/>
      <c r="G5" s="108"/>
      <c r="H5" s="109"/>
    </row>
    <row r="6" spans="1:8" s="1" customFormat="1" ht="12.75" customHeight="1">
      <c r="A6" s="129">
        <v>634</v>
      </c>
      <c r="B6" s="130"/>
      <c r="C6" s="131"/>
      <c r="D6" s="132"/>
      <c r="E6" s="133"/>
      <c r="F6" s="133"/>
      <c r="G6" s="134"/>
      <c r="H6" s="135"/>
    </row>
    <row r="7" spans="1:8" s="1" customFormat="1" ht="12.75" customHeight="1">
      <c r="A7" s="129">
        <v>636</v>
      </c>
      <c r="B7" s="130"/>
      <c r="C7" s="131"/>
      <c r="D7" s="132"/>
      <c r="E7" s="133">
        <v>14351688</v>
      </c>
      <c r="F7" s="133"/>
      <c r="G7" s="134"/>
      <c r="H7" s="135"/>
    </row>
    <row r="8" spans="1:8" s="1" customFormat="1" ht="12.75" customHeight="1">
      <c r="A8" s="129">
        <v>638</v>
      </c>
      <c r="B8" s="130"/>
      <c r="C8" s="131"/>
      <c r="D8" s="132"/>
      <c r="E8" s="133">
        <v>357885</v>
      </c>
      <c r="F8" s="133"/>
      <c r="G8" s="134"/>
      <c r="H8" s="135"/>
    </row>
    <row r="9" spans="1:8" s="1" customFormat="1" ht="12.75" customHeight="1">
      <c r="A9" s="129">
        <v>639</v>
      </c>
      <c r="B9" s="130"/>
      <c r="C9" s="131"/>
      <c r="D9" s="132"/>
      <c r="E9" s="133">
        <v>318650</v>
      </c>
      <c r="F9" s="133"/>
      <c r="G9" s="134"/>
      <c r="H9" s="135"/>
    </row>
    <row r="10" spans="1:8" s="1" customFormat="1" ht="12.75" customHeight="1">
      <c r="A10" s="129">
        <v>641</v>
      </c>
      <c r="B10" s="130"/>
      <c r="C10" s="131">
        <v>100</v>
      </c>
      <c r="D10" s="132"/>
      <c r="E10" s="133"/>
      <c r="F10" s="133"/>
      <c r="G10" s="134"/>
      <c r="H10" s="135"/>
    </row>
    <row r="11" spans="1:8" s="1" customFormat="1" ht="12.75" customHeight="1">
      <c r="A11" s="129">
        <v>653</v>
      </c>
      <c r="B11" s="130"/>
      <c r="C11" s="131"/>
      <c r="D11" s="132"/>
      <c r="E11" s="133"/>
      <c r="F11" s="133"/>
      <c r="G11" s="134"/>
      <c r="H11" s="135"/>
    </row>
    <row r="12" spans="1:8" s="1" customFormat="1" ht="12.75">
      <c r="A12" s="110">
        <v>652</v>
      </c>
      <c r="B12" s="111">
        <v>28000</v>
      </c>
      <c r="C12" s="112"/>
      <c r="D12" s="112">
        <v>165690</v>
      </c>
      <c r="E12" s="112"/>
      <c r="F12" s="112"/>
      <c r="G12" s="113"/>
      <c r="H12" s="114"/>
    </row>
    <row r="13" spans="1:8" s="1" customFormat="1" ht="12.75">
      <c r="A13" s="110">
        <v>653</v>
      </c>
      <c r="B13" s="111"/>
      <c r="C13" s="112"/>
      <c r="D13" s="112"/>
      <c r="E13" s="112"/>
      <c r="F13" s="112"/>
      <c r="G13" s="113"/>
      <c r="H13" s="114"/>
    </row>
    <row r="14" spans="1:8" s="1" customFormat="1" ht="12.75">
      <c r="A14" s="110">
        <v>661</v>
      </c>
      <c r="B14" s="111"/>
      <c r="C14" s="112">
        <v>85000</v>
      </c>
      <c r="D14" s="112"/>
      <c r="E14" s="112"/>
      <c r="F14" s="112"/>
      <c r="G14" s="113"/>
      <c r="H14" s="114"/>
    </row>
    <row r="15" spans="1:8" s="1" customFormat="1" ht="12.75">
      <c r="A15" s="110">
        <v>663</v>
      </c>
      <c r="B15" s="111"/>
      <c r="C15" s="112"/>
      <c r="D15" s="112"/>
      <c r="E15" s="112"/>
      <c r="F15" s="112">
        <v>400</v>
      </c>
      <c r="G15" s="113"/>
      <c r="H15" s="114"/>
    </row>
    <row r="16" spans="1:8" s="1" customFormat="1" ht="12.75">
      <c r="A16" s="110">
        <v>671</v>
      </c>
      <c r="B16" s="111">
        <v>1706300</v>
      </c>
      <c r="C16" s="112"/>
      <c r="D16" s="112"/>
      <c r="E16" s="112"/>
      <c r="F16" s="112"/>
      <c r="G16" s="113"/>
      <c r="H16" s="114"/>
    </row>
    <row r="17" spans="1:8" s="1" customFormat="1" ht="12.75">
      <c r="A17" s="110">
        <v>673</v>
      </c>
      <c r="B17" s="111"/>
      <c r="C17" s="112"/>
      <c r="D17" s="112"/>
      <c r="E17" s="112"/>
      <c r="F17" s="112"/>
      <c r="G17" s="113"/>
      <c r="H17" s="114"/>
    </row>
    <row r="18" spans="1:8" s="1" customFormat="1" ht="12.75">
      <c r="A18" s="110">
        <v>683</v>
      </c>
      <c r="B18" s="111"/>
      <c r="C18" s="112">
        <v>1110</v>
      </c>
      <c r="D18" s="112"/>
      <c r="E18" s="112"/>
      <c r="F18" s="112"/>
      <c r="G18" s="113"/>
      <c r="H18" s="114"/>
    </row>
    <row r="19" spans="1:8" s="1" customFormat="1" ht="12.75">
      <c r="A19" s="110">
        <v>922</v>
      </c>
      <c r="B19" s="111">
        <v>-19168</v>
      </c>
      <c r="C19" s="112">
        <v>-7235</v>
      </c>
      <c r="D19" s="112">
        <v>7705</v>
      </c>
      <c r="E19" s="112">
        <v>43200</v>
      </c>
      <c r="F19" s="112"/>
      <c r="G19" s="113"/>
      <c r="H19" s="114"/>
    </row>
    <row r="20" spans="1:8" s="1" customFormat="1" ht="12.75">
      <c r="A20" s="124"/>
      <c r="B20" s="125"/>
      <c r="C20" s="126"/>
      <c r="D20" s="126"/>
      <c r="E20" s="126"/>
      <c r="F20" s="126"/>
      <c r="G20" s="127"/>
      <c r="H20" s="128"/>
    </row>
    <row r="21" spans="1:8" s="1" customFormat="1" ht="12.75">
      <c r="A21" s="124"/>
      <c r="B21" s="125"/>
      <c r="C21" s="126"/>
      <c r="D21" s="126"/>
      <c r="E21" s="126"/>
      <c r="F21" s="126"/>
      <c r="G21" s="127"/>
      <c r="H21" s="128"/>
    </row>
    <row r="22" spans="1:8" s="1" customFormat="1" ht="13.5" thickBot="1">
      <c r="A22" s="115"/>
      <c r="B22" s="116"/>
      <c r="C22" s="117"/>
      <c r="D22" s="117"/>
      <c r="E22" s="117"/>
      <c r="F22" s="117"/>
      <c r="G22" s="118"/>
      <c r="H22" s="119"/>
    </row>
    <row r="23" spans="1:8" s="1" customFormat="1" ht="30" customHeight="1" thickBot="1">
      <c r="A23" s="11" t="s">
        <v>17</v>
      </c>
      <c r="B23" s="120">
        <f>SUM(B5:B22)</f>
        <v>1715132</v>
      </c>
      <c r="C23" s="120">
        <f aca="true" t="shared" si="0" ref="C23:H23">SUM(C5:C22)</f>
        <v>78975</v>
      </c>
      <c r="D23" s="120">
        <f t="shared" si="0"/>
        <v>173395</v>
      </c>
      <c r="E23" s="120">
        <f t="shared" si="0"/>
        <v>15071423</v>
      </c>
      <c r="F23" s="120">
        <f t="shared" si="0"/>
        <v>400</v>
      </c>
      <c r="G23" s="120">
        <f t="shared" si="0"/>
        <v>0</v>
      </c>
      <c r="H23" s="120">
        <f t="shared" si="0"/>
        <v>0</v>
      </c>
    </row>
    <row r="24" spans="1:8" s="1" customFormat="1" ht="28.5" customHeight="1" thickBot="1">
      <c r="A24" s="11" t="s">
        <v>41</v>
      </c>
      <c r="B24" s="165">
        <f>B23+C23+D23+E23+F23+G23+H23</f>
        <v>17039325</v>
      </c>
      <c r="C24" s="166"/>
      <c r="D24" s="166"/>
      <c r="E24" s="166"/>
      <c r="F24" s="166"/>
      <c r="G24" s="166"/>
      <c r="H24" s="167"/>
    </row>
    <row r="25" spans="1:8" ht="13.5" thickBot="1">
      <c r="A25" s="6"/>
      <c r="B25" s="6"/>
      <c r="C25" s="6"/>
      <c r="D25" s="7"/>
      <c r="E25" s="12"/>
      <c r="H25" s="10"/>
    </row>
    <row r="26" spans="1:8" ht="26.25" customHeight="1" thickBot="1">
      <c r="A26" s="67" t="s">
        <v>9</v>
      </c>
      <c r="B26" s="168" t="s">
        <v>46</v>
      </c>
      <c r="C26" s="169"/>
      <c r="D26" s="169"/>
      <c r="E26" s="169"/>
      <c r="F26" s="169"/>
      <c r="G26" s="169"/>
      <c r="H26" s="170"/>
    </row>
    <row r="27" spans="1:8" ht="90" thickBot="1">
      <c r="A27" s="68" t="s">
        <v>62</v>
      </c>
      <c r="B27" s="83" t="s">
        <v>10</v>
      </c>
      <c r="C27" s="84" t="s">
        <v>11</v>
      </c>
      <c r="D27" s="84" t="s">
        <v>12</v>
      </c>
      <c r="E27" s="84" t="s">
        <v>13</v>
      </c>
      <c r="F27" s="84" t="s">
        <v>14</v>
      </c>
      <c r="G27" s="84" t="s">
        <v>39</v>
      </c>
      <c r="H27" s="85" t="s">
        <v>16</v>
      </c>
    </row>
    <row r="28" spans="1:8" ht="12.75">
      <c r="A28" s="103">
        <v>63</v>
      </c>
      <c r="B28" s="104"/>
      <c r="C28" s="105"/>
      <c r="D28" s="106"/>
      <c r="E28" s="107">
        <v>15446980</v>
      </c>
      <c r="F28" s="107"/>
      <c r="G28" s="108"/>
      <c r="H28" s="109"/>
    </row>
    <row r="29" spans="1:8" ht="12.75">
      <c r="A29" s="129">
        <v>64</v>
      </c>
      <c r="B29" s="130"/>
      <c r="C29" s="131">
        <v>100</v>
      </c>
      <c r="D29" s="132"/>
      <c r="E29" s="133"/>
      <c r="F29" s="133"/>
      <c r="G29" s="134"/>
      <c r="H29" s="135"/>
    </row>
    <row r="30" spans="1:8" ht="12.75">
      <c r="A30" s="110">
        <v>65</v>
      </c>
      <c r="B30" s="111"/>
      <c r="C30" s="112"/>
      <c r="D30" s="112">
        <v>123000</v>
      </c>
      <c r="E30" s="112"/>
      <c r="F30" s="112"/>
      <c r="G30" s="113"/>
      <c r="H30" s="114"/>
    </row>
    <row r="31" spans="1:8" ht="12.75">
      <c r="A31" s="110">
        <v>66</v>
      </c>
      <c r="B31" s="111"/>
      <c r="C31" s="112">
        <v>55720</v>
      </c>
      <c r="D31" s="112"/>
      <c r="E31" s="112"/>
      <c r="F31" s="112">
        <v>3700</v>
      </c>
      <c r="G31" s="113"/>
      <c r="H31" s="114"/>
    </row>
    <row r="32" spans="1:8" ht="12.75">
      <c r="A32" s="110">
        <v>67</v>
      </c>
      <c r="B32" s="111">
        <v>1522979</v>
      </c>
      <c r="C32" s="112"/>
      <c r="D32" s="112"/>
      <c r="E32" s="112">
        <v>101000</v>
      </c>
      <c r="F32" s="112"/>
      <c r="G32" s="113"/>
      <c r="H32" s="114"/>
    </row>
    <row r="33" spans="1:8" ht="12.75">
      <c r="A33" s="110">
        <v>92</v>
      </c>
      <c r="B33" s="111"/>
      <c r="C33" s="112"/>
      <c r="D33" s="112"/>
      <c r="E33" s="112">
        <v>185000</v>
      </c>
      <c r="F33" s="112"/>
      <c r="G33" s="113"/>
      <c r="H33" s="114"/>
    </row>
    <row r="34" spans="1:8" ht="12.75">
      <c r="A34" s="110"/>
      <c r="B34" s="111"/>
      <c r="C34" s="112"/>
      <c r="D34" s="112"/>
      <c r="E34" s="112"/>
      <c r="F34" s="112"/>
      <c r="G34" s="113"/>
      <c r="H34" s="114"/>
    </row>
    <row r="35" spans="1:8" ht="12.75">
      <c r="A35" s="110"/>
      <c r="B35" s="111"/>
      <c r="C35" s="112"/>
      <c r="D35" s="112"/>
      <c r="E35" s="112"/>
      <c r="F35" s="112"/>
      <c r="G35" s="113"/>
      <c r="H35" s="114"/>
    </row>
    <row r="36" spans="1:8" ht="13.5" thickBot="1">
      <c r="A36" s="115"/>
      <c r="B36" s="116"/>
      <c r="C36" s="117"/>
      <c r="D36" s="117"/>
      <c r="E36" s="117"/>
      <c r="F36" s="117"/>
      <c r="G36" s="118"/>
      <c r="H36" s="119"/>
    </row>
    <row r="37" spans="1:8" s="1" customFormat="1" ht="30" customHeight="1" thickBot="1">
      <c r="A37" s="11" t="s">
        <v>17</v>
      </c>
      <c r="B37" s="120">
        <f>SUM(B28:B36)</f>
        <v>1522979</v>
      </c>
      <c r="C37" s="120">
        <f aca="true" t="shared" si="1" ref="C37:H37">SUM(C28:C36)</f>
        <v>55820</v>
      </c>
      <c r="D37" s="120">
        <f t="shared" si="1"/>
        <v>123000</v>
      </c>
      <c r="E37" s="120">
        <f t="shared" si="1"/>
        <v>15732980</v>
      </c>
      <c r="F37" s="120">
        <f t="shared" si="1"/>
        <v>3700</v>
      </c>
      <c r="G37" s="120">
        <f t="shared" si="1"/>
        <v>0</v>
      </c>
      <c r="H37" s="120">
        <f t="shared" si="1"/>
        <v>0</v>
      </c>
    </row>
    <row r="38" spans="1:8" s="1" customFormat="1" ht="28.5" customHeight="1" thickBot="1">
      <c r="A38" s="11" t="s">
        <v>47</v>
      </c>
      <c r="B38" s="165">
        <f>B37+C37+D37+E37+F37+G37+H37</f>
        <v>17438479</v>
      </c>
      <c r="C38" s="166"/>
      <c r="D38" s="166"/>
      <c r="E38" s="166"/>
      <c r="F38" s="166"/>
      <c r="G38" s="166"/>
      <c r="H38" s="167"/>
    </row>
    <row r="39" spans="4:5" ht="13.5" thickBot="1">
      <c r="D39" s="14"/>
      <c r="E39" s="15"/>
    </row>
    <row r="40" spans="1:8" ht="26.25" customHeight="1" thickBot="1">
      <c r="A40" s="67" t="s">
        <v>9</v>
      </c>
      <c r="B40" s="168" t="s">
        <v>52</v>
      </c>
      <c r="C40" s="169"/>
      <c r="D40" s="169"/>
      <c r="E40" s="169"/>
      <c r="F40" s="169"/>
      <c r="G40" s="169"/>
      <c r="H40" s="170"/>
    </row>
    <row r="41" spans="1:8" ht="90" thickBot="1">
      <c r="A41" s="68" t="s">
        <v>62</v>
      </c>
      <c r="B41" s="83" t="s">
        <v>10</v>
      </c>
      <c r="C41" s="84" t="s">
        <v>11</v>
      </c>
      <c r="D41" s="84" t="s">
        <v>12</v>
      </c>
      <c r="E41" s="84" t="s">
        <v>13</v>
      </c>
      <c r="F41" s="84" t="s">
        <v>14</v>
      </c>
      <c r="G41" s="84" t="s">
        <v>39</v>
      </c>
      <c r="H41" s="85" t="s">
        <v>16</v>
      </c>
    </row>
    <row r="42" spans="1:8" ht="12.75">
      <c r="A42" s="103">
        <v>63</v>
      </c>
      <c r="B42" s="104"/>
      <c r="C42" s="105"/>
      <c r="D42" s="106"/>
      <c r="E42" s="107"/>
      <c r="F42" s="174">
        <v>15427780</v>
      </c>
      <c r="G42" s="108"/>
      <c r="H42" s="109"/>
    </row>
    <row r="43" spans="1:8" ht="12.75">
      <c r="A43" s="129">
        <v>64</v>
      </c>
      <c r="B43" s="130"/>
      <c r="C43" s="131">
        <v>100</v>
      </c>
      <c r="D43" s="132"/>
      <c r="E43" s="133"/>
      <c r="F43" s="133"/>
      <c r="G43" s="134"/>
      <c r="H43" s="135"/>
    </row>
    <row r="44" spans="1:8" ht="12.75">
      <c r="A44" s="110">
        <v>65</v>
      </c>
      <c r="B44" s="111"/>
      <c r="C44" s="112"/>
      <c r="D44" s="112">
        <v>123000</v>
      </c>
      <c r="E44" s="112"/>
      <c r="F44" s="112"/>
      <c r="G44" s="113"/>
      <c r="H44" s="114"/>
    </row>
    <row r="45" spans="1:8" ht="12.75">
      <c r="A45" s="110">
        <v>66</v>
      </c>
      <c r="B45" s="111"/>
      <c r="C45" s="112">
        <v>55720</v>
      </c>
      <c r="D45" s="112"/>
      <c r="E45" s="112"/>
      <c r="F45" s="112">
        <v>3000</v>
      </c>
      <c r="G45" s="113"/>
      <c r="H45" s="114"/>
    </row>
    <row r="46" spans="1:8" ht="12.75">
      <c r="A46" s="110">
        <v>67</v>
      </c>
      <c r="B46" s="111">
        <v>1522979</v>
      </c>
      <c r="C46" s="112"/>
      <c r="D46" s="112"/>
      <c r="E46" s="112"/>
      <c r="F46" s="112">
        <v>101000</v>
      </c>
      <c r="G46" s="113"/>
      <c r="H46" s="114"/>
    </row>
    <row r="47" spans="1:8" ht="12.75">
      <c r="A47" s="110">
        <v>92</v>
      </c>
      <c r="B47" s="111"/>
      <c r="C47" s="112"/>
      <c r="D47" s="112"/>
      <c r="E47" s="112"/>
      <c r="F47" s="112"/>
      <c r="G47" s="113"/>
      <c r="H47" s="114"/>
    </row>
    <row r="48" spans="1:8" ht="13.5" customHeight="1">
      <c r="A48" s="110"/>
      <c r="B48" s="111"/>
      <c r="C48" s="112"/>
      <c r="D48" s="112"/>
      <c r="E48" s="112"/>
      <c r="F48" s="112"/>
      <c r="G48" s="113"/>
      <c r="H48" s="114"/>
    </row>
    <row r="49" spans="1:8" ht="13.5" customHeight="1">
      <c r="A49" s="110"/>
      <c r="B49" s="111"/>
      <c r="C49" s="112"/>
      <c r="D49" s="112"/>
      <c r="E49" s="112"/>
      <c r="F49" s="112"/>
      <c r="G49" s="113"/>
      <c r="H49" s="114"/>
    </row>
    <row r="50" spans="1:8" ht="13.5" customHeight="1" thickBot="1">
      <c r="A50" s="115"/>
      <c r="B50" s="116"/>
      <c r="C50" s="117"/>
      <c r="D50" s="117"/>
      <c r="E50" s="117"/>
      <c r="F50" s="117"/>
      <c r="G50" s="118"/>
      <c r="H50" s="119"/>
    </row>
    <row r="51" spans="1:8" s="1" customFormat="1" ht="30" customHeight="1" thickBot="1">
      <c r="A51" s="11" t="s">
        <v>17</v>
      </c>
      <c r="B51" s="120">
        <f>SUM(B42:B50)</f>
        <v>1522979</v>
      </c>
      <c r="C51" s="120">
        <f aca="true" t="shared" si="2" ref="C51:H51">SUM(C42:C50)</f>
        <v>55820</v>
      </c>
      <c r="D51" s="120">
        <f t="shared" si="2"/>
        <v>123000</v>
      </c>
      <c r="E51" s="120">
        <f t="shared" si="2"/>
        <v>0</v>
      </c>
      <c r="F51" s="120">
        <f t="shared" si="2"/>
        <v>15531780</v>
      </c>
      <c r="G51" s="120">
        <f t="shared" si="2"/>
        <v>0</v>
      </c>
      <c r="H51" s="120">
        <f t="shared" si="2"/>
        <v>0</v>
      </c>
    </row>
    <row r="52" spans="1:8" s="1" customFormat="1" ht="28.5" customHeight="1" thickBot="1">
      <c r="A52" s="11" t="s">
        <v>53</v>
      </c>
      <c r="B52" s="165">
        <f>B51+C51+D51+E51+F51+G51+H51</f>
        <v>17233579</v>
      </c>
      <c r="C52" s="166"/>
      <c r="D52" s="166"/>
      <c r="E52" s="166"/>
      <c r="F52" s="166"/>
      <c r="G52" s="166"/>
      <c r="H52" s="167"/>
    </row>
    <row r="53" spans="3:5" ht="13.5" customHeight="1">
      <c r="C53" s="16"/>
      <c r="D53" s="14"/>
      <c r="E53" s="17"/>
    </row>
    <row r="54" spans="3:5" ht="13.5" customHeight="1">
      <c r="C54" s="16"/>
      <c r="D54" s="18"/>
      <c r="E54" s="19"/>
    </row>
    <row r="55" spans="4:5" ht="13.5" customHeight="1">
      <c r="D55" s="20"/>
      <c r="E55" s="21"/>
    </row>
    <row r="56" spans="4:5" ht="13.5" customHeight="1">
      <c r="D56" s="22"/>
      <c r="E56" s="23"/>
    </row>
    <row r="57" spans="4:5" ht="13.5" customHeight="1">
      <c r="D57" s="14"/>
      <c r="E57" s="15"/>
    </row>
    <row r="58" spans="3:5" ht="28.5" customHeight="1">
      <c r="C58" s="16"/>
      <c r="D58" s="14"/>
      <c r="E58" s="24"/>
    </row>
    <row r="59" spans="3:5" ht="13.5" customHeight="1">
      <c r="C59" s="16"/>
      <c r="D59" s="14"/>
      <c r="E59" s="19"/>
    </row>
    <row r="60" spans="4:5" ht="13.5" customHeight="1">
      <c r="D60" s="14"/>
      <c r="E60" s="15"/>
    </row>
    <row r="61" spans="4:5" ht="13.5" customHeight="1">
      <c r="D61" s="14"/>
      <c r="E61" s="23"/>
    </row>
    <row r="62" spans="4:5" ht="13.5" customHeight="1">
      <c r="D62" s="14"/>
      <c r="E62" s="15"/>
    </row>
    <row r="63" spans="4:5" ht="22.5" customHeight="1">
      <c r="D63" s="14"/>
      <c r="E63" s="25"/>
    </row>
    <row r="64" spans="4:5" ht="13.5" customHeight="1">
      <c r="D64" s="20"/>
      <c r="E64" s="21"/>
    </row>
    <row r="65" spans="2:5" ht="13.5" customHeight="1">
      <c r="B65" s="16"/>
      <c r="D65" s="20"/>
      <c r="E65" s="26"/>
    </row>
    <row r="66" spans="3:5" ht="13.5" customHeight="1">
      <c r="C66" s="16"/>
      <c r="D66" s="20"/>
      <c r="E66" s="27"/>
    </row>
    <row r="67" spans="3:5" ht="13.5" customHeight="1">
      <c r="C67" s="16"/>
      <c r="D67" s="22"/>
      <c r="E67" s="19"/>
    </row>
    <row r="68" spans="4:5" ht="13.5" customHeight="1">
      <c r="D68" s="14"/>
      <c r="E68" s="15"/>
    </row>
    <row r="69" spans="2:5" ht="13.5" customHeight="1">
      <c r="B69" s="16"/>
      <c r="D69" s="14"/>
      <c r="E69" s="17"/>
    </row>
    <row r="70" spans="3:5" ht="13.5" customHeight="1">
      <c r="C70" s="16"/>
      <c r="D70" s="14"/>
      <c r="E70" s="26"/>
    </row>
    <row r="71" spans="3:5" ht="13.5" customHeight="1">
      <c r="C71" s="16"/>
      <c r="D71" s="22"/>
      <c r="E71" s="19"/>
    </row>
    <row r="72" spans="4:5" ht="13.5" customHeight="1">
      <c r="D72" s="20"/>
      <c r="E72" s="15"/>
    </row>
    <row r="73" spans="3:5" ht="13.5" customHeight="1">
      <c r="C73" s="16"/>
      <c r="D73" s="20"/>
      <c r="E73" s="26"/>
    </row>
    <row r="74" spans="4:5" ht="22.5" customHeight="1">
      <c r="D74" s="22"/>
      <c r="E74" s="25"/>
    </row>
    <row r="75" spans="4:5" ht="13.5" customHeight="1">
      <c r="D75" s="14"/>
      <c r="E75" s="15"/>
    </row>
    <row r="76" spans="4:5" ht="13.5" customHeight="1">
      <c r="D76" s="22"/>
      <c r="E76" s="19"/>
    </row>
    <row r="77" spans="4:5" ht="13.5" customHeight="1">
      <c r="D77" s="14"/>
      <c r="E77" s="15"/>
    </row>
    <row r="78" spans="4:5" ht="13.5" customHeight="1">
      <c r="D78" s="14"/>
      <c r="E78" s="15"/>
    </row>
    <row r="79" spans="1:5" ht="13.5" customHeight="1">
      <c r="A79" s="16"/>
      <c r="D79" s="28"/>
      <c r="E79" s="26"/>
    </row>
    <row r="80" spans="2:5" ht="13.5" customHeight="1">
      <c r="B80" s="16"/>
      <c r="C80" s="16"/>
      <c r="D80" s="29"/>
      <c r="E80" s="26"/>
    </row>
    <row r="81" spans="2:5" ht="13.5" customHeight="1">
      <c r="B81" s="16"/>
      <c r="C81" s="16"/>
      <c r="D81" s="29"/>
      <c r="E81" s="17"/>
    </row>
    <row r="82" spans="2:5" ht="13.5" customHeight="1">
      <c r="B82" s="16"/>
      <c r="C82" s="16"/>
      <c r="D82" s="22"/>
      <c r="E82" s="23"/>
    </row>
    <row r="83" spans="4:5" ht="12.75">
      <c r="D83" s="14"/>
      <c r="E83" s="15"/>
    </row>
    <row r="84" spans="2:5" ht="12.75">
      <c r="B84" s="16"/>
      <c r="D84" s="14"/>
      <c r="E84" s="26"/>
    </row>
    <row r="85" spans="3:5" ht="12.75">
      <c r="C85" s="16"/>
      <c r="D85" s="14"/>
      <c r="E85" s="17"/>
    </row>
    <row r="86" spans="3:5" ht="12.75">
      <c r="C86" s="16"/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30"/>
      <c r="E89" s="31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22"/>
      <c r="E93" s="19"/>
    </row>
    <row r="94" spans="4:5" ht="12.75">
      <c r="D94" s="14"/>
      <c r="E94" s="15"/>
    </row>
    <row r="95" spans="4:5" ht="12.75">
      <c r="D95" s="22"/>
      <c r="E95" s="19"/>
    </row>
    <row r="96" spans="4:5" ht="12.75">
      <c r="D96" s="14"/>
      <c r="E96" s="15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14"/>
      <c r="E99" s="15"/>
    </row>
    <row r="100" spans="1:5" ht="28.5" customHeight="1">
      <c r="A100" s="32"/>
      <c r="B100" s="32"/>
      <c r="C100" s="32"/>
      <c r="D100" s="33"/>
      <c r="E100" s="34"/>
    </row>
    <row r="101" spans="3:5" ht="12.75">
      <c r="C101" s="16"/>
      <c r="D101" s="14"/>
      <c r="E101" s="17"/>
    </row>
    <row r="102" spans="4:5" ht="12.75">
      <c r="D102" s="35"/>
      <c r="E102" s="36"/>
    </row>
    <row r="103" spans="4:5" ht="12.75">
      <c r="D103" s="14"/>
      <c r="E103" s="15"/>
    </row>
    <row r="104" spans="4:5" ht="12.75">
      <c r="D104" s="30"/>
      <c r="E104" s="31"/>
    </row>
    <row r="105" spans="4:5" ht="12.75">
      <c r="D105" s="30"/>
      <c r="E105" s="31"/>
    </row>
    <row r="106" spans="4:5" ht="12.75">
      <c r="D106" s="14"/>
      <c r="E106" s="15"/>
    </row>
    <row r="107" spans="4:5" ht="12.75">
      <c r="D107" s="22"/>
      <c r="E107" s="19"/>
    </row>
    <row r="108" spans="4:5" ht="12.75">
      <c r="D108" s="14"/>
      <c r="E108" s="15"/>
    </row>
    <row r="109" spans="4:5" ht="12.75">
      <c r="D109" s="14"/>
      <c r="E109" s="15"/>
    </row>
    <row r="110" spans="4:5" ht="12.75">
      <c r="D110" s="22"/>
      <c r="E110" s="19"/>
    </row>
    <row r="111" spans="4:5" ht="12.75">
      <c r="D111" s="14"/>
      <c r="E111" s="15"/>
    </row>
    <row r="112" spans="4:5" ht="12.75">
      <c r="D112" s="30"/>
      <c r="E112" s="31"/>
    </row>
    <row r="113" spans="4:5" ht="12.75">
      <c r="D113" s="22"/>
      <c r="E113" s="36"/>
    </row>
    <row r="114" spans="4:5" ht="12.75">
      <c r="D114" s="20"/>
      <c r="E114" s="31"/>
    </row>
    <row r="115" spans="4:5" ht="12.75">
      <c r="D115" s="22"/>
      <c r="E115" s="19"/>
    </row>
    <row r="116" spans="4:5" ht="12.75">
      <c r="D116" s="14"/>
      <c r="E116" s="15"/>
    </row>
    <row r="117" spans="3:5" ht="12.75">
      <c r="C117" s="16"/>
      <c r="D117" s="14"/>
      <c r="E117" s="17"/>
    </row>
    <row r="118" spans="4:5" ht="12.75">
      <c r="D118" s="20"/>
      <c r="E118" s="19"/>
    </row>
    <row r="119" spans="4:5" ht="12.75">
      <c r="D119" s="20"/>
      <c r="E119" s="31"/>
    </row>
    <row r="120" spans="3:5" ht="12.75">
      <c r="C120" s="16"/>
      <c r="D120" s="20"/>
      <c r="E120" s="37"/>
    </row>
    <row r="121" spans="3:5" ht="12.75">
      <c r="C121" s="16"/>
      <c r="D121" s="22"/>
      <c r="E121" s="23"/>
    </row>
    <row r="122" spans="4:5" ht="12.75">
      <c r="D122" s="14"/>
      <c r="E122" s="15"/>
    </row>
    <row r="123" spans="4:5" ht="12.75">
      <c r="D123" s="35"/>
      <c r="E123" s="38"/>
    </row>
    <row r="124" spans="4:5" ht="11.25" customHeight="1">
      <c r="D124" s="30"/>
      <c r="E124" s="31"/>
    </row>
    <row r="125" spans="2:5" ht="24" customHeight="1">
      <c r="B125" s="16"/>
      <c r="D125" s="30"/>
      <c r="E125" s="39"/>
    </row>
    <row r="126" spans="3:5" ht="15" customHeight="1">
      <c r="C126" s="16"/>
      <c r="D126" s="30"/>
      <c r="E126" s="39"/>
    </row>
    <row r="127" spans="4:5" ht="11.25" customHeight="1">
      <c r="D127" s="35"/>
      <c r="E127" s="36"/>
    </row>
    <row r="128" spans="4:5" ht="12.75">
      <c r="D128" s="30"/>
      <c r="E128" s="31"/>
    </row>
    <row r="129" spans="2:5" ht="13.5" customHeight="1">
      <c r="B129" s="16"/>
      <c r="D129" s="30"/>
      <c r="E129" s="40"/>
    </row>
    <row r="130" spans="3:5" ht="12.75" customHeight="1">
      <c r="C130" s="16"/>
      <c r="D130" s="30"/>
      <c r="E130" s="17"/>
    </row>
    <row r="131" spans="3:5" ht="12.75" customHeight="1">
      <c r="C131" s="16"/>
      <c r="D131" s="22"/>
      <c r="E131" s="23"/>
    </row>
    <row r="132" spans="4:5" ht="12.75">
      <c r="D132" s="14"/>
      <c r="E132" s="15"/>
    </row>
    <row r="133" spans="3:5" ht="12.75">
      <c r="C133" s="16"/>
      <c r="D133" s="14"/>
      <c r="E133" s="37"/>
    </row>
    <row r="134" spans="4:5" ht="12.75">
      <c r="D134" s="35"/>
      <c r="E134" s="36"/>
    </row>
    <row r="135" spans="4:5" ht="12.75">
      <c r="D135" s="30"/>
      <c r="E135" s="31"/>
    </row>
    <row r="136" spans="4:5" ht="12.75">
      <c r="D136" s="14"/>
      <c r="E136" s="15"/>
    </row>
    <row r="137" spans="1:5" ht="19.5" customHeight="1">
      <c r="A137" s="41"/>
      <c r="B137" s="6"/>
      <c r="C137" s="6"/>
      <c r="D137" s="6"/>
      <c r="E137" s="26"/>
    </row>
    <row r="138" spans="1:5" ht="15" customHeight="1">
      <c r="A138" s="16"/>
      <c r="D138" s="28"/>
      <c r="E138" s="26"/>
    </row>
    <row r="139" spans="1:5" ht="12.75">
      <c r="A139" s="16"/>
      <c r="B139" s="16"/>
      <c r="D139" s="28"/>
      <c r="E139" s="17"/>
    </row>
    <row r="140" spans="3:5" ht="12.75">
      <c r="C140" s="16"/>
      <c r="D140" s="14"/>
      <c r="E140" s="26"/>
    </row>
    <row r="141" spans="4:5" ht="12.75">
      <c r="D141" s="18"/>
      <c r="E141" s="19"/>
    </row>
    <row r="142" spans="2:5" ht="12.75">
      <c r="B142" s="16"/>
      <c r="D142" s="14"/>
      <c r="E142" s="17"/>
    </row>
    <row r="143" spans="3:5" ht="12.75">
      <c r="C143" s="16"/>
      <c r="D143" s="14"/>
      <c r="E143" s="17"/>
    </row>
    <row r="144" spans="4:5" ht="12.75">
      <c r="D144" s="22"/>
      <c r="E144" s="23"/>
    </row>
    <row r="145" spans="3:5" ht="22.5" customHeight="1">
      <c r="C145" s="16"/>
      <c r="D145" s="14"/>
      <c r="E145" s="24"/>
    </row>
    <row r="146" spans="4:5" ht="12.75">
      <c r="D146" s="14"/>
      <c r="E146" s="23"/>
    </row>
    <row r="147" spans="2:5" ht="12.75">
      <c r="B147" s="16"/>
      <c r="D147" s="20"/>
      <c r="E147" s="26"/>
    </row>
    <row r="148" spans="3:5" ht="12.75">
      <c r="C148" s="16"/>
      <c r="D148" s="20"/>
      <c r="E148" s="27"/>
    </row>
    <row r="149" spans="4:5" ht="12.75">
      <c r="D149" s="22"/>
      <c r="E149" s="19"/>
    </row>
    <row r="150" spans="1:5" ht="13.5" customHeight="1">
      <c r="A150" s="16"/>
      <c r="D150" s="28"/>
      <c r="E150" s="26"/>
    </row>
    <row r="151" spans="2:5" ht="13.5" customHeight="1">
      <c r="B151" s="16"/>
      <c r="D151" s="14"/>
      <c r="E151" s="26"/>
    </row>
    <row r="152" spans="3:5" ht="13.5" customHeight="1">
      <c r="C152" s="16"/>
      <c r="D152" s="14"/>
      <c r="E152" s="17"/>
    </row>
    <row r="153" spans="3:5" ht="12.75">
      <c r="C153" s="16"/>
      <c r="D153" s="22"/>
      <c r="E153" s="19"/>
    </row>
    <row r="154" spans="3:5" ht="12.75">
      <c r="C154" s="16"/>
      <c r="D154" s="14"/>
      <c r="E154" s="17"/>
    </row>
    <row r="155" spans="4:5" ht="12.75">
      <c r="D155" s="35"/>
      <c r="E155" s="36"/>
    </row>
    <row r="156" spans="3:5" ht="12.75">
      <c r="C156" s="16"/>
      <c r="D156" s="20"/>
      <c r="E156" s="37"/>
    </row>
    <row r="157" spans="3:5" ht="12.75">
      <c r="C157" s="16"/>
      <c r="D157" s="22"/>
      <c r="E157" s="23"/>
    </row>
    <row r="158" spans="4:5" ht="12.75">
      <c r="D158" s="35"/>
      <c r="E158" s="42"/>
    </row>
    <row r="159" spans="2:5" ht="12.75">
      <c r="B159" s="16"/>
      <c r="D159" s="30"/>
      <c r="E159" s="40"/>
    </row>
    <row r="160" spans="3:5" ht="12.75">
      <c r="C160" s="16"/>
      <c r="D160" s="30"/>
      <c r="E160" s="17"/>
    </row>
    <row r="161" spans="3:5" ht="12.75">
      <c r="C161" s="16"/>
      <c r="D161" s="22"/>
      <c r="E161" s="23"/>
    </row>
    <row r="162" spans="3:5" ht="12.75">
      <c r="C162" s="16"/>
      <c r="D162" s="22"/>
      <c r="E162" s="23"/>
    </row>
    <row r="163" spans="4:5" ht="12.75">
      <c r="D163" s="14"/>
      <c r="E163" s="15"/>
    </row>
    <row r="164" spans="1:5" s="43" customFormat="1" ht="18" customHeight="1">
      <c r="A164" s="171"/>
      <c r="B164" s="172"/>
      <c r="C164" s="172"/>
      <c r="D164" s="172"/>
      <c r="E164" s="172"/>
    </row>
    <row r="165" spans="1:5" ht="28.5" customHeight="1">
      <c r="A165" s="32"/>
      <c r="B165" s="32"/>
      <c r="C165" s="32"/>
      <c r="D165" s="33"/>
      <c r="E165" s="34"/>
    </row>
    <row r="167" spans="1:5" ht="15.75">
      <c r="A167" s="45"/>
      <c r="B167" s="16"/>
      <c r="C167" s="16"/>
      <c r="D167" s="46"/>
      <c r="E167" s="5"/>
    </row>
    <row r="168" spans="1:5" ht="12.75">
      <c r="A168" s="16"/>
      <c r="B168" s="16"/>
      <c r="C168" s="16"/>
      <c r="D168" s="46"/>
      <c r="E168" s="5"/>
    </row>
    <row r="169" spans="1:5" ht="17.25" customHeight="1">
      <c r="A169" s="16"/>
      <c r="B169" s="16"/>
      <c r="C169" s="16"/>
      <c r="D169" s="46"/>
      <c r="E169" s="5"/>
    </row>
    <row r="170" spans="1:5" ht="13.5" customHeight="1">
      <c r="A170" s="16"/>
      <c r="B170" s="16"/>
      <c r="C170" s="16"/>
      <c r="D170" s="46"/>
      <c r="E170" s="5"/>
    </row>
    <row r="171" spans="1:5" ht="12.75">
      <c r="A171" s="16"/>
      <c r="B171" s="16"/>
      <c r="C171" s="16"/>
      <c r="D171" s="46"/>
      <c r="E171" s="5"/>
    </row>
    <row r="172" spans="1:3" ht="12.75">
      <c r="A172" s="16"/>
      <c r="B172" s="16"/>
      <c r="C172" s="16"/>
    </row>
    <row r="173" spans="1:5" ht="12.75">
      <c r="A173" s="16"/>
      <c r="B173" s="16"/>
      <c r="C173" s="16"/>
      <c r="D173" s="46"/>
      <c r="E173" s="5"/>
    </row>
    <row r="174" spans="1:5" ht="12.75">
      <c r="A174" s="16"/>
      <c r="B174" s="16"/>
      <c r="C174" s="16"/>
      <c r="D174" s="46"/>
      <c r="E174" s="47"/>
    </row>
    <row r="175" spans="1:5" ht="12.75">
      <c r="A175" s="16"/>
      <c r="B175" s="16"/>
      <c r="C175" s="16"/>
      <c r="D175" s="46"/>
      <c r="E175" s="5"/>
    </row>
    <row r="176" spans="1:5" ht="22.5" customHeight="1">
      <c r="A176" s="16"/>
      <c r="B176" s="16"/>
      <c r="C176" s="16"/>
      <c r="D176" s="46"/>
      <c r="E176" s="24"/>
    </row>
    <row r="177" spans="4:5" ht="22.5" customHeight="1">
      <c r="D177" s="22"/>
      <c r="E177" s="25"/>
    </row>
  </sheetData>
  <sheetProtection/>
  <mergeCells count="8">
    <mergeCell ref="A1:H1"/>
    <mergeCell ref="B24:H24"/>
    <mergeCell ref="B26:H26"/>
    <mergeCell ref="B38:H38"/>
    <mergeCell ref="B40:H40"/>
    <mergeCell ref="A164:E164"/>
    <mergeCell ref="B3:H3"/>
    <mergeCell ref="B52:H5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4" max="8" man="1"/>
    <brk id="98" max="9" man="1"/>
    <brk id="1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5"/>
  <sheetViews>
    <sheetView workbookViewId="0" topLeftCell="A3">
      <pane ySplit="1" topLeftCell="A4" activePane="bottomLeft" state="frozen"/>
      <selection pane="topLeft" activeCell="A3" sqref="A3"/>
      <selection pane="bottomLeft" activeCell="L78" sqref="L78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136"/>
      <c r="D4" s="136"/>
      <c r="E4" s="136"/>
      <c r="F4" s="136"/>
      <c r="G4" s="136"/>
      <c r="H4" s="136"/>
      <c r="I4" s="136"/>
      <c r="J4" s="136"/>
    </row>
    <row r="5" spans="1:10" s="5" customFormat="1" ht="12.75">
      <c r="A5" s="102"/>
      <c r="B5" s="92" t="s">
        <v>35</v>
      </c>
      <c r="C5" s="137"/>
      <c r="D5" s="137"/>
      <c r="E5" s="137"/>
      <c r="F5" s="137"/>
      <c r="G5" s="137"/>
      <c r="H5" s="137"/>
      <c r="I5" s="137"/>
      <c r="J5" s="137"/>
    </row>
    <row r="6" spans="1:10" ht="12.75" customHeight="1">
      <c r="A6" s="100"/>
      <c r="B6" s="95"/>
      <c r="C6" s="138"/>
      <c r="D6" s="138"/>
      <c r="E6" s="138"/>
      <c r="F6" s="138"/>
      <c r="G6" s="138"/>
      <c r="H6" s="138"/>
      <c r="I6" s="138"/>
      <c r="J6" s="138"/>
    </row>
    <row r="7" spans="1:11" s="5" customFormat="1" ht="12.75">
      <c r="A7" s="97" t="s">
        <v>59</v>
      </c>
      <c r="B7" s="98" t="s">
        <v>63</v>
      </c>
      <c r="C7" s="139">
        <f>C9+C25</f>
        <v>16649231.92</v>
      </c>
      <c r="D7" s="139">
        <f>D9+D25</f>
        <v>1715131.92</v>
      </c>
      <c r="E7" s="139">
        <f>E9+E25</f>
        <v>46166.09</v>
      </c>
      <c r="F7" s="139">
        <f>F9+F25</f>
        <v>173394.6</v>
      </c>
      <c r="G7" s="139">
        <f>G9+G25</f>
        <v>14714539.31</v>
      </c>
      <c r="H7" s="139">
        <f>H9+H25</f>
        <v>0</v>
      </c>
      <c r="I7" s="139">
        <f>I9+I25</f>
        <v>0</v>
      </c>
      <c r="J7" s="139">
        <f>J9+J25</f>
        <v>0</v>
      </c>
      <c r="K7" s="40"/>
    </row>
    <row r="8" spans="1:10" s="5" customFormat="1" ht="12.75" customHeight="1">
      <c r="A8" s="97" t="s">
        <v>57</v>
      </c>
      <c r="B8" s="98" t="s">
        <v>64</v>
      </c>
      <c r="C8" s="139"/>
      <c r="D8" s="139"/>
      <c r="E8" s="139"/>
      <c r="F8" s="139"/>
      <c r="G8" s="139"/>
      <c r="H8" s="139"/>
      <c r="I8" s="139"/>
      <c r="J8" s="139"/>
    </row>
    <row r="9" spans="1:10" s="5" customFormat="1" ht="12.75">
      <c r="A9" s="100">
        <v>3</v>
      </c>
      <c r="B9" s="98" t="s">
        <v>61</v>
      </c>
      <c r="C9" s="139">
        <f>C10+C14+C23+C21</f>
        <v>15627437.73</v>
      </c>
      <c r="D9" s="139">
        <f>D10+D14+D21</f>
        <v>1218306.42</v>
      </c>
      <c r="E9" s="139">
        <f>E10+E14+E21</f>
        <v>16545.4</v>
      </c>
      <c r="F9" s="139">
        <f>F10+F14+F21</f>
        <v>173394.6</v>
      </c>
      <c r="G9" s="139">
        <f>G10+G14+G21+G23</f>
        <v>14219191.31</v>
      </c>
      <c r="H9" s="139">
        <f>H10+H14+H21</f>
        <v>0</v>
      </c>
      <c r="I9" s="139"/>
      <c r="J9" s="139"/>
    </row>
    <row r="10" spans="1:10" s="5" customFormat="1" ht="12.75">
      <c r="A10" s="100">
        <v>31</v>
      </c>
      <c r="B10" s="98" t="s">
        <v>22</v>
      </c>
      <c r="C10" s="139">
        <f>SUM(C11:C13)</f>
        <v>13855781.31</v>
      </c>
      <c r="D10" s="139">
        <f aca="true" t="shared" si="0" ref="D10:J10">SUM(D11:D13)</f>
        <v>0</v>
      </c>
      <c r="E10" s="139">
        <f t="shared" si="0"/>
        <v>0</v>
      </c>
      <c r="F10" s="139">
        <f t="shared" si="0"/>
        <v>0</v>
      </c>
      <c r="G10" s="139">
        <f t="shared" si="0"/>
        <v>13855781.31</v>
      </c>
      <c r="H10" s="139">
        <f t="shared" si="0"/>
        <v>0</v>
      </c>
      <c r="I10" s="139">
        <f t="shared" si="0"/>
        <v>0</v>
      </c>
      <c r="J10" s="139">
        <f t="shared" si="0"/>
        <v>0</v>
      </c>
    </row>
    <row r="11" spans="1:10" ht="12.75">
      <c r="A11" s="94">
        <v>311</v>
      </c>
      <c r="B11" s="95" t="s">
        <v>23</v>
      </c>
      <c r="C11" s="138">
        <f>SUM(D11:J11)</f>
        <v>11185490</v>
      </c>
      <c r="D11" s="138"/>
      <c r="E11" s="138"/>
      <c r="F11" s="138"/>
      <c r="G11" s="138">
        <v>11185490</v>
      </c>
      <c r="H11" s="138"/>
      <c r="I11" s="138"/>
      <c r="J11" s="138"/>
    </row>
    <row r="12" spans="1:10" ht="12.75">
      <c r="A12" s="94">
        <v>312</v>
      </c>
      <c r="B12" s="95" t="s">
        <v>24</v>
      </c>
      <c r="C12" s="138">
        <f aca="true" t="shared" si="1" ref="C12:C41">SUM(D12:J12)</f>
        <v>779291.31</v>
      </c>
      <c r="D12" s="138"/>
      <c r="E12" s="138"/>
      <c r="F12" s="138"/>
      <c r="G12" s="138">
        <v>779291.31</v>
      </c>
      <c r="H12" s="138"/>
      <c r="I12" s="138"/>
      <c r="J12" s="138"/>
    </row>
    <row r="13" spans="1:10" ht="12.75">
      <c r="A13" s="94">
        <v>313</v>
      </c>
      <c r="B13" s="95" t="s">
        <v>25</v>
      </c>
      <c r="C13" s="138">
        <f t="shared" si="1"/>
        <v>1891000</v>
      </c>
      <c r="D13" s="138"/>
      <c r="E13" s="138"/>
      <c r="F13" s="138"/>
      <c r="G13" s="138">
        <v>1891000</v>
      </c>
      <c r="H13" s="138"/>
      <c r="I13" s="138"/>
      <c r="J13" s="138"/>
    </row>
    <row r="14" spans="1:10" s="5" customFormat="1" ht="12.75">
      <c r="A14" s="100">
        <v>32</v>
      </c>
      <c r="B14" s="98" t="s">
        <v>26</v>
      </c>
      <c r="C14" s="139">
        <f>SUM(C15:C19)</f>
        <v>1741326.42</v>
      </c>
      <c r="D14" s="139">
        <f aca="true" t="shared" si="2" ref="D14:J14">SUM(D15:D19)</f>
        <v>1212976.42</v>
      </c>
      <c r="E14" s="139">
        <f t="shared" si="2"/>
        <v>16545.4</v>
      </c>
      <c r="F14" s="139">
        <f t="shared" si="2"/>
        <v>173394.6</v>
      </c>
      <c r="G14" s="139">
        <f t="shared" si="2"/>
        <v>338410</v>
      </c>
      <c r="H14" s="139">
        <f t="shared" si="2"/>
        <v>0</v>
      </c>
      <c r="I14" s="139">
        <f t="shared" si="2"/>
        <v>0</v>
      </c>
      <c r="J14" s="139">
        <f t="shared" si="2"/>
        <v>0</v>
      </c>
    </row>
    <row r="15" spans="1:10" ht="12.75">
      <c r="A15" s="94">
        <v>321</v>
      </c>
      <c r="B15" s="95" t="s">
        <v>27</v>
      </c>
      <c r="C15" s="138">
        <f t="shared" si="1"/>
        <v>349260</v>
      </c>
      <c r="D15" s="138">
        <v>32600</v>
      </c>
      <c r="E15" s="138"/>
      <c r="F15" s="138"/>
      <c r="G15" s="138">
        <v>316660</v>
      </c>
      <c r="H15" s="138"/>
      <c r="I15" s="138"/>
      <c r="J15" s="138"/>
    </row>
    <row r="16" spans="1:10" ht="12.75">
      <c r="A16" s="94">
        <v>322</v>
      </c>
      <c r="B16" s="95" t="s">
        <v>28</v>
      </c>
      <c r="C16" s="138">
        <f t="shared" si="1"/>
        <v>931000</v>
      </c>
      <c r="D16" s="138">
        <v>790000</v>
      </c>
      <c r="E16" s="138"/>
      <c r="F16" s="138">
        <v>141000</v>
      </c>
      <c r="G16" s="138"/>
      <c r="H16" s="138"/>
      <c r="I16" s="138"/>
      <c r="J16" s="138"/>
    </row>
    <row r="17" spans="1:10" ht="12.75">
      <c r="A17" s="94">
        <v>323</v>
      </c>
      <c r="B17" s="95" t="s">
        <v>29</v>
      </c>
      <c r="C17" s="138">
        <f t="shared" si="1"/>
        <v>390286.42</v>
      </c>
      <c r="D17" s="138">
        <v>375286.42</v>
      </c>
      <c r="E17" s="138">
        <v>15000</v>
      </c>
      <c r="F17" s="138"/>
      <c r="G17" s="138"/>
      <c r="H17" s="138"/>
      <c r="I17" s="138"/>
      <c r="J17" s="138"/>
    </row>
    <row r="18" spans="1:10" ht="12.75">
      <c r="A18" s="94">
        <v>324</v>
      </c>
      <c r="B18" s="95" t="s">
        <v>67</v>
      </c>
      <c r="C18" s="138">
        <f t="shared" si="1"/>
        <v>9250</v>
      </c>
      <c r="D18" s="138"/>
      <c r="E18" s="138">
        <v>1545.4</v>
      </c>
      <c r="F18" s="138">
        <v>7704.6</v>
      </c>
      <c r="G18" s="138"/>
      <c r="H18" s="138"/>
      <c r="I18" s="138"/>
      <c r="J18" s="138"/>
    </row>
    <row r="19" spans="1:10" ht="12.75">
      <c r="A19" s="94">
        <v>329</v>
      </c>
      <c r="B19" s="95" t="s">
        <v>68</v>
      </c>
      <c r="C19" s="138">
        <f t="shared" si="1"/>
        <v>61530</v>
      </c>
      <c r="D19" s="138">
        <v>15090</v>
      </c>
      <c r="E19" s="138"/>
      <c r="F19" s="138">
        <v>24690</v>
      </c>
      <c r="G19" s="138">
        <v>21750</v>
      </c>
      <c r="H19" s="138"/>
      <c r="I19" s="138"/>
      <c r="J19" s="138"/>
    </row>
    <row r="20" spans="1:10" ht="12.75">
      <c r="A20" s="94"/>
      <c r="B20" s="95"/>
      <c r="C20" s="138">
        <f t="shared" si="1"/>
        <v>0</v>
      </c>
      <c r="D20" s="138"/>
      <c r="E20" s="138"/>
      <c r="F20" s="138"/>
      <c r="G20" s="138"/>
      <c r="H20" s="138"/>
      <c r="I20" s="138"/>
      <c r="J20" s="138"/>
    </row>
    <row r="21" spans="1:10" s="5" customFormat="1" ht="12.75">
      <c r="A21" s="100">
        <v>34</v>
      </c>
      <c r="B21" s="98" t="s">
        <v>30</v>
      </c>
      <c r="C21" s="139">
        <f>SUM(C22)</f>
        <v>5330</v>
      </c>
      <c r="D21" s="139">
        <f aca="true" t="shared" si="3" ref="D21:J21">SUM(D22)</f>
        <v>5330</v>
      </c>
      <c r="E21" s="139">
        <f t="shared" si="3"/>
        <v>0</v>
      </c>
      <c r="F21" s="139">
        <f t="shared" si="3"/>
        <v>0</v>
      </c>
      <c r="G21" s="139">
        <f t="shared" si="3"/>
        <v>0</v>
      </c>
      <c r="H21" s="139">
        <f t="shared" si="3"/>
        <v>0</v>
      </c>
      <c r="I21" s="139">
        <f t="shared" si="3"/>
        <v>0</v>
      </c>
      <c r="J21" s="139">
        <f t="shared" si="3"/>
        <v>0</v>
      </c>
    </row>
    <row r="22" spans="1:10" ht="12.75">
      <c r="A22" s="94">
        <v>343</v>
      </c>
      <c r="B22" s="95" t="s">
        <v>31</v>
      </c>
      <c r="C22" s="138">
        <f t="shared" si="1"/>
        <v>5330</v>
      </c>
      <c r="D22" s="138">
        <v>5330</v>
      </c>
      <c r="E22" s="138"/>
      <c r="F22" s="138"/>
      <c r="G22" s="138"/>
      <c r="H22" s="138"/>
      <c r="I22" s="138"/>
      <c r="J22" s="138"/>
    </row>
    <row r="23" spans="1:10" ht="12.75">
      <c r="A23" s="100">
        <v>37</v>
      </c>
      <c r="B23" s="98" t="s">
        <v>73</v>
      </c>
      <c r="C23" s="139">
        <f>SUM(C24)</f>
        <v>25000</v>
      </c>
      <c r="D23" s="138"/>
      <c r="E23" s="138"/>
      <c r="F23" s="138"/>
      <c r="G23" s="139">
        <f>SUM(G24)</f>
        <v>25000</v>
      </c>
      <c r="H23" s="138"/>
      <c r="I23" s="138"/>
      <c r="J23" s="138"/>
    </row>
    <row r="24" spans="1:10" ht="12.75">
      <c r="A24" s="94">
        <v>372</v>
      </c>
      <c r="B24" s="95"/>
      <c r="C24" s="138">
        <f t="shared" si="1"/>
        <v>25000</v>
      </c>
      <c r="D24" s="138"/>
      <c r="E24" s="138"/>
      <c r="F24" s="138"/>
      <c r="G24" s="138">
        <v>25000</v>
      </c>
      <c r="H24" s="138"/>
      <c r="I24" s="138"/>
      <c r="J24" s="138"/>
    </row>
    <row r="25" spans="1:10" ht="18" customHeight="1">
      <c r="A25" s="100">
        <v>4</v>
      </c>
      <c r="B25" s="98" t="s">
        <v>71</v>
      </c>
      <c r="C25" s="139">
        <f>SUM(C26)+C29</f>
        <v>1021794.19</v>
      </c>
      <c r="D25" s="139">
        <f>SUM(D26)+D29</f>
        <v>496825.5</v>
      </c>
      <c r="E25" s="139">
        <f aca="true" t="shared" si="4" ref="E25:J25">SUM(E26)</f>
        <v>29620.69</v>
      </c>
      <c r="F25" s="139">
        <f t="shared" si="4"/>
        <v>0</v>
      </c>
      <c r="G25" s="139">
        <f>SUM(G26)</f>
        <v>495348</v>
      </c>
      <c r="H25" s="139">
        <f t="shared" si="4"/>
        <v>0</v>
      </c>
      <c r="I25" s="139">
        <f t="shared" si="4"/>
        <v>0</v>
      </c>
      <c r="J25" s="139">
        <f t="shared" si="4"/>
        <v>0</v>
      </c>
    </row>
    <row r="26" spans="1:10" ht="25.5">
      <c r="A26" s="100">
        <v>42</v>
      </c>
      <c r="B26" s="98" t="s">
        <v>72</v>
      </c>
      <c r="C26" s="139">
        <f>SUM(C27:C28)</f>
        <v>581795.69</v>
      </c>
      <c r="D26" s="139">
        <f>SUM(D27:D28)</f>
        <v>56827</v>
      </c>
      <c r="E26" s="139">
        <f aca="true" t="shared" si="5" ref="E26:J26">SUM(E27:E28)</f>
        <v>29620.69</v>
      </c>
      <c r="F26" s="139">
        <f t="shared" si="5"/>
        <v>0</v>
      </c>
      <c r="G26" s="139">
        <f>SUM(G27:G28)</f>
        <v>495348</v>
      </c>
      <c r="H26" s="139">
        <f t="shared" si="5"/>
        <v>0</v>
      </c>
      <c r="I26" s="139">
        <f t="shared" si="5"/>
        <v>0</v>
      </c>
      <c r="J26" s="139">
        <f t="shared" si="5"/>
        <v>0</v>
      </c>
    </row>
    <row r="27" spans="1:10" ht="12.75">
      <c r="A27" s="94">
        <v>422</v>
      </c>
      <c r="B27" s="95" t="s">
        <v>70</v>
      </c>
      <c r="C27" s="138">
        <f t="shared" si="1"/>
        <v>277795.69</v>
      </c>
      <c r="D27" s="138">
        <v>56827</v>
      </c>
      <c r="E27" s="138">
        <v>29620.69</v>
      </c>
      <c r="F27" s="138"/>
      <c r="G27" s="138">
        <v>191348</v>
      </c>
      <c r="H27" s="138"/>
      <c r="I27" s="138"/>
      <c r="J27" s="138"/>
    </row>
    <row r="28" spans="1:10" ht="12.75">
      <c r="A28" s="94">
        <v>424</v>
      </c>
      <c r="B28" s="95" t="s">
        <v>69</v>
      </c>
      <c r="C28" s="138">
        <f t="shared" si="1"/>
        <v>304000</v>
      </c>
      <c r="D28" s="138"/>
      <c r="E28" s="138"/>
      <c r="F28" s="138"/>
      <c r="G28" s="138">
        <v>304000</v>
      </c>
      <c r="H28" s="138"/>
      <c r="I28" s="138"/>
      <c r="J28" s="138"/>
    </row>
    <row r="29" spans="1:10" ht="12.75">
      <c r="A29" s="94">
        <v>45</v>
      </c>
      <c r="B29" s="95"/>
      <c r="C29" s="139">
        <f>SUM(C30)</f>
        <v>439998.5</v>
      </c>
      <c r="D29" s="139">
        <f>SUM(D30:D31)</f>
        <v>439998.5</v>
      </c>
      <c r="E29" s="139">
        <f aca="true" t="shared" si="6" ref="E29:J29">SUM(E30:E31)</f>
        <v>0</v>
      </c>
      <c r="F29" s="139">
        <f t="shared" si="6"/>
        <v>0</v>
      </c>
      <c r="G29" s="139">
        <f t="shared" si="6"/>
        <v>0</v>
      </c>
      <c r="H29" s="139">
        <f t="shared" si="6"/>
        <v>0</v>
      </c>
      <c r="I29" s="139">
        <f t="shared" si="6"/>
        <v>0</v>
      </c>
      <c r="J29" s="139">
        <f t="shared" si="6"/>
        <v>0</v>
      </c>
    </row>
    <row r="30" spans="1:10" ht="12.75">
      <c r="A30" s="94">
        <v>451</v>
      </c>
      <c r="B30" s="95" t="s">
        <v>74</v>
      </c>
      <c r="C30" s="138">
        <f t="shared" si="1"/>
        <v>439998.5</v>
      </c>
      <c r="D30" s="138">
        <v>439998.5</v>
      </c>
      <c r="E30" s="138"/>
      <c r="F30" s="138"/>
      <c r="G30" s="138"/>
      <c r="H30" s="138"/>
      <c r="I30" s="138"/>
      <c r="J30" s="138"/>
    </row>
    <row r="31" spans="1:10" ht="12.75">
      <c r="A31" s="94"/>
      <c r="B31" s="95"/>
      <c r="C31" s="138"/>
      <c r="D31" s="138"/>
      <c r="E31" s="138"/>
      <c r="F31" s="138"/>
      <c r="G31" s="138"/>
      <c r="H31" s="138"/>
      <c r="I31" s="138"/>
      <c r="J31" s="138"/>
    </row>
    <row r="32" spans="1:10" ht="12.75">
      <c r="A32" s="94"/>
      <c r="B32" s="95"/>
      <c r="C32" s="138">
        <f t="shared" si="1"/>
        <v>0</v>
      </c>
      <c r="D32" s="138"/>
      <c r="E32" s="138"/>
      <c r="F32" s="138"/>
      <c r="G32" s="138"/>
      <c r="H32" s="138"/>
      <c r="I32" s="138"/>
      <c r="J32" s="138"/>
    </row>
    <row r="33" spans="1:10" ht="12.75">
      <c r="A33" s="97" t="s">
        <v>58</v>
      </c>
      <c r="B33" s="98" t="s">
        <v>65</v>
      </c>
      <c r="C33" s="138">
        <f t="shared" si="1"/>
        <v>0</v>
      </c>
      <c r="D33" s="138"/>
      <c r="E33" s="138"/>
      <c r="F33" s="138"/>
      <c r="G33" s="138"/>
      <c r="H33" s="138"/>
      <c r="I33" s="138"/>
      <c r="J33" s="138"/>
    </row>
    <row r="34" spans="1:10" ht="12.75">
      <c r="A34" s="100">
        <v>3</v>
      </c>
      <c r="B34" s="98" t="s">
        <v>61</v>
      </c>
      <c r="C34" s="138">
        <f t="shared" si="1"/>
        <v>0</v>
      </c>
      <c r="D34" s="138"/>
      <c r="E34" s="138"/>
      <c r="F34" s="138"/>
      <c r="G34" s="138"/>
      <c r="H34" s="138"/>
      <c r="I34" s="138"/>
      <c r="J34" s="138"/>
    </row>
    <row r="35" spans="1:10" ht="12.75">
      <c r="A35" s="100">
        <v>32</v>
      </c>
      <c r="B35" s="98" t="s">
        <v>26</v>
      </c>
      <c r="C35" s="138">
        <f t="shared" si="1"/>
        <v>0</v>
      </c>
      <c r="D35" s="138"/>
      <c r="E35" s="138"/>
      <c r="F35" s="138"/>
      <c r="G35" s="138"/>
      <c r="H35" s="138"/>
      <c r="I35" s="138"/>
      <c r="J35" s="138"/>
    </row>
    <row r="36" spans="1:10" s="5" customFormat="1" ht="12.75">
      <c r="A36" s="94">
        <v>322</v>
      </c>
      <c r="B36" s="95" t="s">
        <v>28</v>
      </c>
      <c r="C36" s="138">
        <f t="shared" si="1"/>
        <v>0</v>
      </c>
      <c r="D36" s="139"/>
      <c r="E36" s="139"/>
      <c r="F36" s="139"/>
      <c r="G36" s="139"/>
      <c r="H36" s="139"/>
      <c r="I36" s="139"/>
      <c r="J36" s="139"/>
    </row>
    <row r="37" spans="1:10" ht="12.75">
      <c r="A37" s="94">
        <v>323</v>
      </c>
      <c r="B37" s="95" t="s">
        <v>29</v>
      </c>
      <c r="C37" s="138">
        <f t="shared" si="1"/>
        <v>0</v>
      </c>
      <c r="D37" s="138"/>
      <c r="E37" s="138"/>
      <c r="F37" s="138"/>
      <c r="G37" s="138"/>
      <c r="H37" s="138"/>
      <c r="I37" s="138"/>
      <c r="J37" s="138"/>
    </row>
    <row r="38" spans="1:10" s="5" customFormat="1" ht="25.5">
      <c r="A38" s="100">
        <v>4</v>
      </c>
      <c r="B38" s="98" t="s">
        <v>32</v>
      </c>
      <c r="C38" s="138">
        <f t="shared" si="1"/>
        <v>0</v>
      </c>
      <c r="D38" s="139"/>
      <c r="E38" s="139"/>
      <c r="F38" s="139"/>
      <c r="G38" s="139"/>
      <c r="H38" s="139"/>
      <c r="I38" s="139"/>
      <c r="J38" s="139"/>
    </row>
    <row r="39" spans="1:10" ht="25.5">
      <c r="A39" s="100">
        <v>42</v>
      </c>
      <c r="B39" s="98" t="s">
        <v>66</v>
      </c>
      <c r="C39" s="138">
        <f t="shared" si="1"/>
        <v>0</v>
      </c>
      <c r="D39" s="138"/>
      <c r="E39" s="138"/>
      <c r="F39" s="138"/>
      <c r="G39" s="138"/>
      <c r="H39" s="138"/>
      <c r="I39" s="138"/>
      <c r="J39" s="138"/>
    </row>
    <row r="40" spans="1:10" ht="12.75">
      <c r="A40" s="94">
        <v>421</v>
      </c>
      <c r="B40" s="95" t="s">
        <v>60</v>
      </c>
      <c r="C40" s="138">
        <f t="shared" si="1"/>
        <v>0</v>
      </c>
      <c r="D40" s="138"/>
      <c r="E40" s="138"/>
      <c r="F40" s="138"/>
      <c r="G40" s="138"/>
      <c r="H40" s="138"/>
      <c r="I40" s="138"/>
      <c r="J40" s="138"/>
    </row>
    <row r="41" spans="1:10" s="5" customFormat="1" ht="12.75" customHeight="1">
      <c r="A41" s="100"/>
      <c r="B41" s="98"/>
      <c r="C41" s="138">
        <f t="shared" si="1"/>
        <v>0</v>
      </c>
      <c r="D41" s="139"/>
      <c r="E41" s="139"/>
      <c r="F41" s="139"/>
      <c r="G41" s="139"/>
      <c r="H41" s="139"/>
      <c r="I41" s="139"/>
      <c r="J41" s="139"/>
    </row>
    <row r="42" spans="1:10" s="5" customFormat="1" ht="12.75" customHeight="1">
      <c r="A42" s="100"/>
      <c r="B42" s="98"/>
      <c r="C42" s="139"/>
      <c r="D42" s="139"/>
      <c r="E42" s="139"/>
      <c r="F42" s="139"/>
      <c r="G42" s="139"/>
      <c r="H42" s="139"/>
      <c r="I42" s="139"/>
      <c r="J42" s="139"/>
    </row>
    <row r="43" spans="1:10" s="5" customFormat="1" ht="12.75" customHeight="1">
      <c r="A43" s="100"/>
      <c r="B43" s="98"/>
      <c r="C43" s="139"/>
      <c r="D43" s="139"/>
      <c r="E43" s="139"/>
      <c r="F43" s="139"/>
      <c r="G43" s="139"/>
      <c r="H43" s="139"/>
      <c r="I43" s="139"/>
      <c r="J43" s="139"/>
    </row>
    <row r="44" spans="1:10" s="5" customFormat="1" ht="12.75" customHeight="1">
      <c r="A44" s="100"/>
      <c r="B44" s="98"/>
      <c r="C44" s="139"/>
      <c r="D44" s="139"/>
      <c r="E44" s="139"/>
      <c r="F44" s="139"/>
      <c r="G44" s="139"/>
      <c r="H44" s="139"/>
      <c r="I44" s="139"/>
      <c r="J44" s="139"/>
    </row>
    <row r="45" spans="1:10" s="5" customFormat="1" ht="12.75" customHeight="1">
      <c r="A45" s="100"/>
      <c r="B45" s="98"/>
      <c r="C45" s="139"/>
      <c r="D45" s="139"/>
      <c r="E45" s="139"/>
      <c r="F45" s="139"/>
      <c r="G45" s="139"/>
      <c r="H45" s="139"/>
      <c r="I45" s="139"/>
      <c r="J45" s="139"/>
    </row>
    <row r="46" spans="1:10" s="5" customFormat="1" ht="12.75" customHeight="1">
      <c r="A46" s="100"/>
      <c r="B46" s="98"/>
      <c r="C46" s="139"/>
      <c r="D46" s="139"/>
      <c r="E46" s="139"/>
      <c r="F46" s="139"/>
      <c r="G46" s="139"/>
      <c r="H46" s="139"/>
      <c r="I46" s="139"/>
      <c r="J46" s="139"/>
    </row>
    <row r="47" spans="1:10" s="5" customFormat="1" ht="12.75" customHeight="1">
      <c r="A47" s="100"/>
      <c r="B47" s="98"/>
      <c r="C47" s="139"/>
      <c r="D47" s="139"/>
      <c r="E47" s="139"/>
      <c r="F47" s="139"/>
      <c r="G47" s="139"/>
      <c r="H47" s="139"/>
      <c r="I47" s="139"/>
      <c r="J47" s="139"/>
    </row>
    <row r="48" spans="1:10" s="5" customFormat="1" ht="12.75" customHeight="1">
      <c r="A48" s="100"/>
      <c r="B48" s="98"/>
      <c r="C48" s="99"/>
      <c r="D48" s="99"/>
      <c r="E48" s="99"/>
      <c r="F48" s="99"/>
      <c r="G48" s="99"/>
      <c r="H48" s="99"/>
      <c r="I48" s="99"/>
      <c r="J48" s="99"/>
    </row>
    <row r="49" spans="1:10" s="5" customFormat="1" ht="12.75" customHeight="1">
      <c r="A49" s="100"/>
      <c r="B49" s="98"/>
      <c r="C49" s="99"/>
      <c r="D49" s="99"/>
      <c r="E49" s="99"/>
      <c r="F49" s="99"/>
      <c r="G49" s="99"/>
      <c r="H49" s="99"/>
      <c r="I49" s="99"/>
      <c r="J49" s="99"/>
    </row>
    <row r="50" spans="1:10" s="5" customFormat="1" ht="12.75">
      <c r="A50" s="94"/>
      <c r="B50" s="95"/>
      <c r="C50" s="99"/>
      <c r="D50" s="99"/>
      <c r="E50" s="99"/>
      <c r="F50" s="99"/>
      <c r="G50" s="99"/>
      <c r="H50" s="99"/>
      <c r="I50" s="99"/>
      <c r="J50" s="99"/>
    </row>
    <row r="51" spans="1:10" s="5" customFormat="1" ht="12.75">
      <c r="A51" s="94"/>
      <c r="B51" s="95"/>
      <c r="C51" s="99"/>
      <c r="D51" s="99"/>
      <c r="E51" s="99"/>
      <c r="F51" s="99"/>
      <c r="G51" s="99"/>
      <c r="H51" s="99"/>
      <c r="I51" s="99"/>
      <c r="J51" s="99"/>
    </row>
    <row r="52" spans="1:10" s="5" customFormat="1" ht="12.75">
      <c r="A52" s="94"/>
      <c r="B52" s="95"/>
      <c r="C52" s="99"/>
      <c r="D52" s="99"/>
      <c r="E52" s="99"/>
      <c r="F52" s="99"/>
      <c r="G52" s="99"/>
      <c r="H52" s="99"/>
      <c r="I52" s="99"/>
      <c r="J52" s="99"/>
    </row>
    <row r="53" spans="1:10" s="5" customFormat="1" ht="12.75">
      <c r="A53" s="94"/>
      <c r="B53" s="95"/>
      <c r="C53" s="99"/>
      <c r="D53" s="99"/>
      <c r="E53" s="99"/>
      <c r="F53" s="99"/>
      <c r="G53" s="99"/>
      <c r="H53" s="99"/>
      <c r="I53" s="99"/>
      <c r="J53" s="99"/>
    </row>
    <row r="54" spans="1:10" ht="12.75">
      <c r="A54" s="61"/>
      <c r="B54" s="8"/>
      <c r="C54" s="3"/>
      <c r="D54" s="3"/>
      <c r="E54" s="3"/>
      <c r="F54" s="3"/>
      <c r="G54" s="3"/>
      <c r="H54" s="3"/>
      <c r="I54" s="3"/>
      <c r="J54" s="3"/>
    </row>
    <row r="55" spans="1:10" ht="76.5">
      <c r="A55" s="4" t="s">
        <v>19</v>
      </c>
      <c r="B55" s="86" t="s">
        <v>20</v>
      </c>
      <c r="C55" s="4" t="s">
        <v>55</v>
      </c>
      <c r="D55" s="4" t="s">
        <v>10</v>
      </c>
      <c r="E55" s="4" t="s">
        <v>11</v>
      </c>
      <c r="F55" s="4" t="s">
        <v>12</v>
      </c>
      <c r="G55" s="4" t="s">
        <v>13</v>
      </c>
      <c r="H55" s="4" t="s">
        <v>21</v>
      </c>
      <c r="I55" s="4" t="s">
        <v>15</v>
      </c>
      <c r="J55" s="4" t="s">
        <v>16</v>
      </c>
    </row>
    <row r="56" spans="1:10" ht="12.75">
      <c r="A56" s="88"/>
      <c r="B56" s="89"/>
      <c r="C56" s="90"/>
      <c r="D56" s="90"/>
      <c r="E56" s="90"/>
      <c r="F56" s="90"/>
      <c r="G56" s="90"/>
      <c r="H56" s="90"/>
      <c r="I56" s="90"/>
      <c r="J56" s="90"/>
    </row>
    <row r="57" spans="1:10" ht="12.75">
      <c r="A57" s="91"/>
      <c r="B57" s="92" t="s">
        <v>35</v>
      </c>
      <c r="C57" s="93"/>
      <c r="D57" s="93"/>
      <c r="E57" s="93"/>
      <c r="F57" s="93"/>
      <c r="G57" s="93"/>
      <c r="H57" s="93"/>
      <c r="I57" s="93"/>
      <c r="J57" s="93"/>
    </row>
    <row r="58" spans="1:10" ht="12.75">
      <c r="A58" s="94"/>
      <c r="B58" s="95"/>
      <c r="C58" s="96"/>
      <c r="D58" s="96"/>
      <c r="E58" s="96"/>
      <c r="F58" s="96"/>
      <c r="G58" s="96"/>
      <c r="H58" s="96"/>
      <c r="I58" s="96"/>
      <c r="J58" s="96"/>
    </row>
    <row r="59" spans="1:10" s="5" customFormat="1" ht="12.75">
      <c r="A59" s="97" t="s">
        <v>59</v>
      </c>
      <c r="B59" s="98" t="s">
        <v>63</v>
      </c>
      <c r="C59" s="139">
        <f>C61+C70</f>
        <v>17386279</v>
      </c>
      <c r="D59" s="139">
        <f aca="true" t="shared" si="7" ref="D59:J59">D61+D70</f>
        <v>1522979</v>
      </c>
      <c r="E59" s="139">
        <f t="shared" si="7"/>
        <v>55820</v>
      </c>
      <c r="F59" s="139">
        <f t="shared" si="7"/>
        <v>123000</v>
      </c>
      <c r="G59" s="139">
        <f t="shared" si="7"/>
        <v>15680780</v>
      </c>
      <c r="H59" s="139">
        <f t="shared" si="7"/>
        <v>3700</v>
      </c>
      <c r="I59" s="139">
        <f t="shared" si="7"/>
        <v>0</v>
      </c>
      <c r="J59" s="139">
        <f t="shared" si="7"/>
        <v>0</v>
      </c>
    </row>
    <row r="60" spans="1:10" ht="12.75">
      <c r="A60" s="97" t="s">
        <v>57</v>
      </c>
      <c r="B60" s="98" t="s">
        <v>64</v>
      </c>
      <c r="C60" s="138"/>
      <c r="D60" s="138"/>
      <c r="E60" s="138"/>
      <c r="F60" s="138"/>
      <c r="G60" s="138"/>
      <c r="H60" s="138"/>
      <c r="I60" s="138"/>
      <c r="J60" s="138"/>
    </row>
    <row r="61" spans="1:10" ht="12.75">
      <c r="A61" s="100">
        <v>3</v>
      </c>
      <c r="B61" s="98" t="s">
        <v>61</v>
      </c>
      <c r="C61" s="139">
        <f>SUM(D61:J61)</f>
        <v>17095480</v>
      </c>
      <c r="D61" s="139">
        <f>SUM(D62:D66)</f>
        <v>1263000</v>
      </c>
      <c r="E61" s="139">
        <f aca="true" t="shared" si="8" ref="E61:J61">SUM(E62:E66)</f>
        <v>25000</v>
      </c>
      <c r="F61" s="139">
        <f t="shared" si="8"/>
        <v>123000</v>
      </c>
      <c r="G61" s="139">
        <f t="shared" si="8"/>
        <v>15680780</v>
      </c>
      <c r="H61" s="139">
        <f t="shared" si="8"/>
        <v>3700</v>
      </c>
      <c r="I61" s="139">
        <f t="shared" si="8"/>
        <v>0</v>
      </c>
      <c r="J61" s="139">
        <f t="shared" si="8"/>
        <v>0</v>
      </c>
    </row>
    <row r="62" spans="1:10" ht="12.75">
      <c r="A62" s="100">
        <v>31</v>
      </c>
      <c r="B62" s="98" t="s">
        <v>22</v>
      </c>
      <c r="C62" s="138">
        <f>SUM(D62:J62)</f>
        <v>14549480</v>
      </c>
      <c r="D62" s="138"/>
      <c r="E62" s="138"/>
      <c r="F62" s="138"/>
      <c r="G62" s="138">
        <f>349500+14199980</f>
        <v>14549480</v>
      </c>
      <c r="H62" s="138"/>
      <c r="I62" s="138"/>
      <c r="J62" s="138"/>
    </row>
    <row r="63" spans="1:10" ht="12.75">
      <c r="A63" s="100">
        <v>32</v>
      </c>
      <c r="B63" s="98" t="s">
        <v>26</v>
      </c>
      <c r="C63" s="138">
        <f>SUM(D63:J63)</f>
        <v>2218200</v>
      </c>
      <c r="D63" s="138">
        <v>1258200</v>
      </c>
      <c r="E63" s="138">
        <v>25000</v>
      </c>
      <c r="F63" s="138">
        <v>123000</v>
      </c>
      <c r="G63" s="138">
        <f>117000+386000+302700+2600</f>
        <v>808300</v>
      </c>
      <c r="H63" s="138">
        <v>3700</v>
      </c>
      <c r="I63" s="138"/>
      <c r="J63" s="138"/>
    </row>
    <row r="64" spans="1:10" ht="12.75">
      <c r="A64" s="100">
        <v>34</v>
      </c>
      <c r="B64" s="98" t="s">
        <v>30</v>
      </c>
      <c r="C64" s="138">
        <f>SUM(D64:J64)</f>
        <v>4800</v>
      </c>
      <c r="D64" s="138">
        <v>4800</v>
      </c>
      <c r="E64" s="138"/>
      <c r="F64" s="138"/>
      <c r="G64" s="138"/>
      <c r="H64" s="138"/>
      <c r="I64" s="138"/>
      <c r="J64" s="138"/>
    </row>
    <row r="65" spans="1:10" ht="12.75">
      <c r="A65" s="100">
        <v>37</v>
      </c>
      <c r="B65" s="98" t="s">
        <v>75</v>
      </c>
      <c r="C65" s="138"/>
      <c r="D65" s="138"/>
      <c r="E65" s="138"/>
      <c r="F65" s="138"/>
      <c r="G65" s="138">
        <v>323000</v>
      </c>
      <c r="H65" s="138"/>
      <c r="I65" s="138"/>
      <c r="J65" s="138"/>
    </row>
    <row r="66" spans="1:10" ht="12.75">
      <c r="A66" s="94"/>
      <c r="B66" s="95"/>
      <c r="C66" s="138"/>
      <c r="D66" s="138"/>
      <c r="E66" s="138"/>
      <c r="F66" s="138"/>
      <c r="G66" s="138"/>
      <c r="H66" s="138"/>
      <c r="I66" s="138"/>
      <c r="J66" s="138"/>
    </row>
    <row r="67" spans="1:10" s="5" customFormat="1" ht="12.75">
      <c r="A67" s="97" t="s">
        <v>58</v>
      </c>
      <c r="B67" s="98" t="s">
        <v>65</v>
      </c>
      <c r="C67" s="139"/>
      <c r="D67" s="139"/>
      <c r="E67" s="139"/>
      <c r="F67" s="139"/>
      <c r="G67" s="139"/>
      <c r="H67" s="139"/>
      <c r="I67" s="139"/>
      <c r="J67" s="139"/>
    </row>
    <row r="68" spans="1:10" ht="12.75">
      <c r="A68" s="100">
        <v>3</v>
      </c>
      <c r="B68" s="98" t="s">
        <v>61</v>
      </c>
      <c r="C68" s="138"/>
      <c r="D68" s="138"/>
      <c r="E68" s="138"/>
      <c r="F68" s="138"/>
      <c r="G68" s="138"/>
      <c r="H68" s="138"/>
      <c r="I68" s="138"/>
      <c r="J68" s="138"/>
    </row>
    <row r="69" spans="1:10" ht="12.75">
      <c r="A69" s="100">
        <v>32</v>
      </c>
      <c r="B69" s="98" t="s">
        <v>26</v>
      </c>
      <c r="C69" s="138"/>
      <c r="D69" s="138"/>
      <c r="E69" s="138"/>
      <c r="F69" s="138"/>
      <c r="G69" s="138"/>
      <c r="H69" s="138"/>
      <c r="I69" s="138"/>
      <c r="J69" s="138"/>
    </row>
    <row r="70" spans="1:10" ht="25.5">
      <c r="A70" s="100">
        <v>4</v>
      </c>
      <c r="B70" s="98" t="s">
        <v>32</v>
      </c>
      <c r="C70" s="139">
        <f>SUM(D70:J70)</f>
        <v>290799</v>
      </c>
      <c r="D70" s="139">
        <f aca="true" t="shared" si="9" ref="D70:J70">SUM(D71)</f>
        <v>259979</v>
      </c>
      <c r="E70" s="139">
        <f t="shared" si="9"/>
        <v>30820</v>
      </c>
      <c r="F70" s="139">
        <f t="shared" si="9"/>
        <v>0</v>
      </c>
      <c r="G70" s="139">
        <f t="shared" si="9"/>
        <v>0</v>
      </c>
      <c r="H70" s="139">
        <f t="shared" si="9"/>
        <v>0</v>
      </c>
      <c r="I70" s="139">
        <f t="shared" si="9"/>
        <v>0</v>
      </c>
      <c r="J70" s="139">
        <f t="shared" si="9"/>
        <v>0</v>
      </c>
    </row>
    <row r="71" spans="1:10" ht="25.5">
      <c r="A71" s="100">
        <v>42</v>
      </c>
      <c r="B71" s="98" t="s">
        <v>33</v>
      </c>
      <c r="C71" s="139">
        <f>SUM(D71:J71)</f>
        <v>290799</v>
      </c>
      <c r="D71" s="138">
        <v>259979</v>
      </c>
      <c r="E71" s="138">
        <v>30820</v>
      </c>
      <c r="F71" s="138"/>
      <c r="G71" s="138"/>
      <c r="H71" s="138"/>
      <c r="I71" s="138"/>
      <c r="J71" s="138"/>
    </row>
    <row r="72" spans="1:10" ht="12.75">
      <c r="A72" s="100"/>
      <c r="B72" s="98"/>
      <c r="C72" s="96"/>
      <c r="D72" s="96"/>
      <c r="E72" s="96"/>
      <c r="F72" s="96"/>
      <c r="G72" s="96"/>
      <c r="H72" s="96"/>
      <c r="I72" s="96"/>
      <c r="J72" s="96"/>
    </row>
    <row r="73" spans="1:10" ht="12.75">
      <c r="A73" s="121"/>
      <c r="B73" s="122"/>
      <c r="C73" s="123"/>
      <c r="D73" s="123"/>
      <c r="E73" s="123"/>
      <c r="F73" s="123"/>
      <c r="G73" s="123"/>
      <c r="H73" s="123"/>
      <c r="I73" s="123"/>
      <c r="J73" s="123"/>
    </row>
    <row r="74" spans="1:10" ht="76.5">
      <c r="A74" s="4" t="s">
        <v>19</v>
      </c>
      <c r="B74" s="86" t="s">
        <v>20</v>
      </c>
      <c r="C74" s="4" t="s">
        <v>56</v>
      </c>
      <c r="D74" s="4" t="s">
        <v>10</v>
      </c>
      <c r="E74" s="4" t="s">
        <v>11</v>
      </c>
      <c r="F74" s="4" t="s">
        <v>12</v>
      </c>
      <c r="G74" s="4" t="s">
        <v>13</v>
      </c>
      <c r="H74" s="4" t="s">
        <v>21</v>
      </c>
      <c r="I74" s="4" t="s">
        <v>15</v>
      </c>
      <c r="J74" s="4" t="s">
        <v>16</v>
      </c>
    </row>
    <row r="75" spans="1:10" ht="12.75">
      <c r="A75" s="88"/>
      <c r="B75" s="89"/>
      <c r="C75" s="90"/>
      <c r="D75" s="90"/>
      <c r="E75" s="90"/>
      <c r="F75" s="90"/>
      <c r="G75" s="90"/>
      <c r="H75" s="90"/>
      <c r="I75" s="90"/>
      <c r="J75" s="90"/>
    </row>
    <row r="76" spans="1:10" ht="12.75">
      <c r="A76" s="91"/>
      <c r="B76" s="92" t="s">
        <v>35</v>
      </c>
      <c r="C76" s="93"/>
      <c r="D76" s="93"/>
      <c r="E76" s="93"/>
      <c r="F76" s="93"/>
      <c r="G76" s="93"/>
      <c r="H76" s="93"/>
      <c r="I76" s="93"/>
      <c r="J76" s="93"/>
    </row>
    <row r="77" spans="1:10" ht="12.75">
      <c r="A77" s="94"/>
      <c r="B77" s="95"/>
      <c r="C77" s="96"/>
      <c r="D77" s="96"/>
      <c r="E77" s="96"/>
      <c r="F77" s="96"/>
      <c r="G77" s="96"/>
      <c r="H77" s="96"/>
      <c r="I77" s="96"/>
      <c r="J77" s="96"/>
    </row>
    <row r="78" spans="1:12" ht="12.75">
      <c r="A78" s="97" t="s">
        <v>59</v>
      </c>
      <c r="B78" s="98" t="s">
        <v>63</v>
      </c>
      <c r="C78" s="139">
        <f>C80+C89</f>
        <v>17233579</v>
      </c>
      <c r="D78" s="139">
        <f aca="true" t="shared" si="10" ref="D78:J78">D80+D89</f>
        <v>1522979</v>
      </c>
      <c r="E78" s="139">
        <f t="shared" si="10"/>
        <v>55820</v>
      </c>
      <c r="F78" s="139">
        <f t="shared" si="10"/>
        <v>123000</v>
      </c>
      <c r="G78" s="139">
        <f t="shared" si="10"/>
        <v>15528080</v>
      </c>
      <c r="H78" s="139">
        <f t="shared" si="10"/>
        <v>3700</v>
      </c>
      <c r="I78" s="139">
        <f t="shared" si="10"/>
        <v>0</v>
      </c>
      <c r="J78" s="139">
        <f t="shared" si="10"/>
        <v>0</v>
      </c>
      <c r="L78" s="38"/>
    </row>
    <row r="79" spans="1:10" ht="12.75">
      <c r="A79" s="97" t="s">
        <v>57</v>
      </c>
      <c r="B79" s="98" t="s">
        <v>64</v>
      </c>
      <c r="C79" s="138"/>
      <c r="D79" s="138"/>
      <c r="E79" s="138"/>
      <c r="F79" s="138"/>
      <c r="G79" s="138"/>
      <c r="H79" s="138"/>
      <c r="I79" s="138"/>
      <c r="J79" s="138"/>
    </row>
    <row r="80" spans="1:10" ht="12.75">
      <c r="A80" s="100">
        <v>3</v>
      </c>
      <c r="B80" s="98" t="s">
        <v>61</v>
      </c>
      <c r="C80" s="139">
        <f>SUM(D80:J80)</f>
        <v>16642780</v>
      </c>
      <c r="D80" s="139">
        <f aca="true" t="shared" si="11" ref="D80:J80">SUM(D81:D85)</f>
        <v>1263000</v>
      </c>
      <c r="E80" s="139">
        <f t="shared" si="11"/>
        <v>25000</v>
      </c>
      <c r="F80" s="139">
        <f>SUM(F81:F85)</f>
        <v>123000</v>
      </c>
      <c r="G80" s="139">
        <f>SUM(G81:G85)</f>
        <v>15228080</v>
      </c>
      <c r="H80" s="139">
        <f t="shared" si="11"/>
        <v>3700</v>
      </c>
      <c r="I80" s="139">
        <f t="shared" si="11"/>
        <v>0</v>
      </c>
      <c r="J80" s="139">
        <f t="shared" si="11"/>
        <v>0</v>
      </c>
    </row>
    <row r="81" spans="1:10" ht="12.75">
      <c r="A81" s="100">
        <v>31</v>
      </c>
      <c r="B81" s="98" t="s">
        <v>22</v>
      </c>
      <c r="C81" s="138">
        <f>SUM(D81:J81)</f>
        <v>14549480</v>
      </c>
      <c r="D81" s="138"/>
      <c r="E81" s="138"/>
      <c r="F81" s="138"/>
      <c r="G81" s="138">
        <f>349500+14199980</f>
        <v>14549480</v>
      </c>
      <c r="H81" s="138"/>
      <c r="I81" s="138"/>
      <c r="J81" s="138"/>
    </row>
    <row r="82" spans="1:10" ht="12.75">
      <c r="A82" s="100">
        <v>32</v>
      </c>
      <c r="B82" s="98" t="s">
        <v>26</v>
      </c>
      <c r="C82" s="138">
        <f>SUM(D82:J82)</f>
        <v>2065500</v>
      </c>
      <c r="D82" s="138">
        <v>1258200</v>
      </c>
      <c r="E82" s="138">
        <v>25000</v>
      </c>
      <c r="F82" s="138">
        <v>123000</v>
      </c>
      <c r="G82" s="138">
        <f>386000+16000+44000+57000+2600+150000</f>
        <v>655600</v>
      </c>
      <c r="H82" s="138">
        <v>3700</v>
      </c>
      <c r="I82" s="138"/>
      <c r="J82" s="138"/>
    </row>
    <row r="83" spans="1:10" ht="12.75">
      <c r="A83" s="100">
        <v>34</v>
      </c>
      <c r="B83" s="98" t="s">
        <v>30</v>
      </c>
      <c r="C83" s="138">
        <f>SUM(D83:J83)</f>
        <v>4800</v>
      </c>
      <c r="D83" s="138">
        <v>4800</v>
      </c>
      <c r="E83" s="138"/>
      <c r="F83" s="138"/>
      <c r="G83" s="138"/>
      <c r="H83" s="138"/>
      <c r="I83" s="138"/>
      <c r="J83" s="138"/>
    </row>
    <row r="84" spans="1:10" ht="12.75">
      <c r="A84" s="100">
        <v>37</v>
      </c>
      <c r="B84" s="98" t="s">
        <v>75</v>
      </c>
      <c r="C84" s="138">
        <f>SUM(D84:J84)</f>
        <v>23000</v>
      </c>
      <c r="D84" s="138"/>
      <c r="E84" s="138"/>
      <c r="F84" s="138"/>
      <c r="G84" s="138">
        <v>23000</v>
      </c>
      <c r="H84" s="138"/>
      <c r="I84" s="138"/>
      <c r="J84" s="138"/>
    </row>
    <row r="85" spans="1:10" ht="12.75">
      <c r="A85" s="94"/>
      <c r="B85" s="95"/>
      <c r="C85" s="138"/>
      <c r="D85" s="138"/>
      <c r="E85" s="138"/>
      <c r="F85" s="138"/>
      <c r="G85" s="138"/>
      <c r="H85" s="138"/>
      <c r="I85" s="138"/>
      <c r="J85" s="138"/>
    </row>
    <row r="86" spans="1:10" ht="12.75">
      <c r="A86" s="97" t="s">
        <v>58</v>
      </c>
      <c r="B86" s="98" t="s">
        <v>65</v>
      </c>
      <c r="C86" s="139"/>
      <c r="D86" s="139"/>
      <c r="E86" s="139"/>
      <c r="F86" s="139"/>
      <c r="G86" s="139"/>
      <c r="H86" s="139"/>
      <c r="I86" s="139"/>
      <c r="J86" s="139"/>
    </row>
    <row r="87" spans="1:10" ht="12.75">
      <c r="A87" s="100">
        <v>3</v>
      </c>
      <c r="B87" s="98" t="s">
        <v>61</v>
      </c>
      <c r="C87" s="138"/>
      <c r="D87" s="138"/>
      <c r="E87" s="138"/>
      <c r="F87" s="138"/>
      <c r="G87" s="138"/>
      <c r="H87" s="138"/>
      <c r="I87" s="138"/>
      <c r="J87" s="138"/>
    </row>
    <row r="88" spans="1:10" ht="12.75">
      <c r="A88" s="100">
        <v>32</v>
      </c>
      <c r="B88" s="98" t="s">
        <v>26</v>
      </c>
      <c r="C88" s="138"/>
      <c r="D88" s="138"/>
      <c r="E88" s="138"/>
      <c r="F88" s="138"/>
      <c r="G88" s="138"/>
      <c r="H88" s="138"/>
      <c r="I88" s="138"/>
      <c r="J88" s="138"/>
    </row>
    <row r="89" spans="1:10" ht="25.5">
      <c r="A89" s="100">
        <v>4</v>
      </c>
      <c r="B89" s="98" t="s">
        <v>32</v>
      </c>
      <c r="C89" s="139">
        <f>SUM(D89:J89)</f>
        <v>590799</v>
      </c>
      <c r="D89" s="139">
        <f aca="true" t="shared" si="12" ref="D89:J89">SUM(D90)</f>
        <v>259979</v>
      </c>
      <c r="E89" s="139">
        <f t="shared" si="12"/>
        <v>30820</v>
      </c>
      <c r="F89" s="139">
        <f t="shared" si="12"/>
        <v>0</v>
      </c>
      <c r="G89" s="139">
        <f t="shared" si="12"/>
        <v>300000</v>
      </c>
      <c r="H89" s="139">
        <f t="shared" si="12"/>
        <v>0</v>
      </c>
      <c r="I89" s="139">
        <f t="shared" si="12"/>
        <v>0</v>
      </c>
      <c r="J89" s="139">
        <f t="shared" si="12"/>
        <v>0</v>
      </c>
    </row>
    <row r="90" spans="1:10" ht="25.5">
      <c r="A90" s="100">
        <v>42</v>
      </c>
      <c r="B90" s="98" t="s">
        <v>33</v>
      </c>
      <c r="C90" s="139">
        <f>SUM(D90:J90)</f>
        <v>590799</v>
      </c>
      <c r="D90" s="138">
        <v>259979</v>
      </c>
      <c r="E90" s="138">
        <v>30820</v>
      </c>
      <c r="F90" s="138"/>
      <c r="G90" s="138">
        <v>300000</v>
      </c>
      <c r="H90" s="138"/>
      <c r="I90" s="138"/>
      <c r="J90" s="138"/>
    </row>
    <row r="91" spans="1:10" ht="12.75">
      <c r="A91" s="100"/>
      <c r="B91" s="95"/>
      <c r="C91" s="138"/>
      <c r="D91" s="138"/>
      <c r="E91" s="138"/>
      <c r="F91" s="138"/>
      <c r="G91" s="138"/>
      <c r="H91" s="138"/>
      <c r="I91" s="138"/>
      <c r="J91" s="138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62"/>
      <c r="B184" s="8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62"/>
      <c r="B185" s="8"/>
      <c r="C185" s="3"/>
      <c r="D185" s="3"/>
      <c r="E185" s="3"/>
      <c r="F185" s="3"/>
      <c r="G185" s="3"/>
      <c r="H185" s="3"/>
      <c r="I185" s="3"/>
      <c r="J185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2020-11-06T08:29:52Z</cp:lastPrinted>
  <dcterms:created xsi:type="dcterms:W3CDTF">2013-09-11T11:00:21Z</dcterms:created>
  <dcterms:modified xsi:type="dcterms:W3CDTF">2020-11-06T08:29:56Z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